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月报" sheetId="1" r:id="rId1"/>
  </sheets>
  <definedNames>
    <definedName name="_xlnm._FilterDatabase" localSheetId="0" hidden="1">月报!$A$2:$I$38</definedName>
  </definedNames>
  <calcPr calcId="144525"/>
</workbook>
</file>

<file path=xl/sharedStrings.xml><?xml version="1.0" encoding="utf-8"?>
<sst xmlns="http://schemas.openxmlformats.org/spreadsheetml/2006/main" count="40" uniqueCount="40">
  <si>
    <t>附件1：</t>
  </si>
  <si>
    <t xml:space="preserve">   金台区2022年财政预算收支月报</t>
  </si>
  <si>
    <t>月  份:</t>
  </si>
  <si>
    <t>单位:万元</t>
  </si>
  <si>
    <t xml:space="preserve"> 项                  目</t>
  </si>
  <si>
    <t>预算数</t>
  </si>
  <si>
    <t>本月执行数</t>
  </si>
  <si>
    <t>累计执行数</t>
  </si>
  <si>
    <t>累计占预算%</t>
  </si>
  <si>
    <t>超欠进度额</t>
  </si>
  <si>
    <t>上年同期数</t>
  </si>
  <si>
    <t>累计占上年同期%</t>
  </si>
  <si>
    <t>较上年同期增减额</t>
  </si>
  <si>
    <t>一、公共财政预算收入合计</t>
  </si>
  <si>
    <t>1.税收收入小计</t>
  </si>
  <si>
    <t xml:space="preserve">  增值税</t>
  </si>
  <si>
    <t xml:space="preserve">  企业所得税</t>
  </si>
  <si>
    <t xml:space="preserve">  个人所得税</t>
  </si>
  <si>
    <t xml:space="preserve">  资源税</t>
  </si>
  <si>
    <t xml:space="preserve">  房产税</t>
  </si>
  <si>
    <t xml:space="preserve">  印花税</t>
  </si>
  <si>
    <t xml:space="preserve">  城镇土地使用税</t>
  </si>
  <si>
    <t xml:space="preserve">  土地增值税</t>
  </si>
  <si>
    <t xml:space="preserve">  车船税</t>
  </si>
  <si>
    <t xml:space="preserve">  耕地占用税</t>
  </si>
  <si>
    <t xml:space="preserve">  契     税</t>
  </si>
  <si>
    <t xml:space="preserve">  其他税收收入</t>
  </si>
  <si>
    <t>2.非税收入小计</t>
  </si>
  <si>
    <t xml:space="preserve">  专项收入</t>
  </si>
  <si>
    <t>其中：教育费附加收入</t>
  </si>
  <si>
    <t>地方教育费附加</t>
  </si>
  <si>
    <t>其他专项收入</t>
  </si>
  <si>
    <t xml:space="preserve">  行政事业性收费收入</t>
  </si>
  <si>
    <t xml:space="preserve">  罚没收入</t>
  </si>
  <si>
    <t xml:space="preserve">  国有资本经营收入</t>
  </si>
  <si>
    <t xml:space="preserve">  国有资源(资产)有偿使用收入</t>
  </si>
  <si>
    <t xml:space="preserve">  政府住房基金收入</t>
  </si>
  <si>
    <t xml:space="preserve">  其他收入</t>
  </si>
  <si>
    <t xml:space="preserve">二、政府性基金收入合计  </t>
  </si>
  <si>
    <t>专项债务对应项目专项收入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</si>
</sst>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  <numFmt numFmtId="178" formatCode="0_ "/>
    <numFmt numFmtId="179" formatCode="0.00_);[Red]\(0.00\)"/>
    <numFmt numFmtId="180" formatCode="_ * #,##0_ ;_ * \-#,##0_ ;_ * &quot;-&quot;??_ ;_ @_ "/>
    <numFmt numFmtId="181" formatCode="0_ ;[Red]\-0\ "/>
  </numFmts>
  <fonts count="23"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 applyProtection="0">
      <alignment vertical="center"/>
    </xf>
    <xf numFmtId="42" fontId="0" fillId="0" borderId="0" applyFont="0" applyFill="0" applyBorder="0" applyAlignment="0" applyProtection="0"/>
    <xf numFmtId="0" fontId="4" fillId="2" borderId="0" applyNumberFormat="0" applyBorder="0" applyAlignment="0" applyProtection="0">
      <alignment vertical="center"/>
    </xf>
    <xf numFmtId="0" fontId="5" fillId="3" borderId="10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4" fillId="6" borderId="11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2" borderId="14" applyNumberFormat="0" applyAlignment="0" applyProtection="0">
      <alignment vertical="center"/>
    </xf>
    <xf numFmtId="0" fontId="17" fillId="2" borderId="10" applyNumberFormat="0" applyAlignment="0" applyProtection="0">
      <alignment vertical="center"/>
    </xf>
    <xf numFmtId="0" fontId="18" fillId="8" borderId="15" applyNumberForma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/>
    <xf numFmtId="0" fontId="4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43">
    <xf numFmtId="0" fontId="0" fillId="0" borderId="0" xfId="0" applyProtection="1">
      <alignment vertical="center"/>
    </xf>
    <xf numFmtId="0" fontId="1" fillId="0" borderId="0" xfId="0" applyFont="1" applyProtection="1">
      <alignment vertical="center"/>
    </xf>
    <xf numFmtId="0" fontId="0" fillId="0" borderId="0" xfId="0" applyFont="1" applyProtection="1">
      <alignment vertical="center"/>
    </xf>
    <xf numFmtId="0" fontId="0" fillId="0" borderId="0" xfId="0" applyFont="1" applyProtection="1">
      <alignment vertical="center"/>
    </xf>
    <xf numFmtId="0" fontId="0" fillId="0" borderId="0" xfId="0" applyFill="1" applyProtection="1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horizontal="right" vertical="center"/>
    </xf>
    <xf numFmtId="0" fontId="1" fillId="0" borderId="0" xfId="0" applyFont="1" applyFill="1" applyAlignment="1" applyProtection="1">
      <alignment horizontal="left" vertical="center"/>
    </xf>
    <xf numFmtId="0" fontId="1" fillId="0" borderId="0" xfId="0" applyFont="1" applyFill="1" applyProtection="1">
      <alignment vertical="center"/>
    </xf>
    <xf numFmtId="0" fontId="1" fillId="0" borderId="0" xfId="0" applyFont="1" applyFill="1" applyBorder="1" applyAlignment="1" applyProtection="1">
      <alignment horizontal="right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justify" wrapText="1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justify" wrapText="1"/>
    </xf>
    <xf numFmtId="0" fontId="1" fillId="0" borderId="3" xfId="0" applyFont="1" applyFill="1" applyBorder="1" applyAlignment="1" applyProtection="1">
      <alignment horizontal="left"/>
    </xf>
    <xf numFmtId="177" fontId="0" fillId="0" borderId="4" xfId="0" applyNumberFormat="1" applyFont="1" applyFill="1" applyBorder="1" applyProtection="1">
      <alignment vertical="center"/>
    </xf>
    <xf numFmtId="176" fontId="0" fillId="0" borderId="4" xfId="0" applyNumberFormat="1" applyFont="1" applyFill="1" applyBorder="1" applyProtection="1">
      <alignment vertical="center"/>
    </xf>
    <xf numFmtId="178" fontId="0" fillId="0" borderId="4" xfId="0" applyNumberFormat="1" applyFont="1" applyFill="1" applyBorder="1" applyAlignment="1" applyProtection="1">
      <alignment horizontal="right" vertical="center"/>
    </xf>
    <xf numFmtId="179" fontId="0" fillId="0" borderId="4" xfId="0" applyNumberFormat="1" applyFont="1" applyFill="1" applyBorder="1" applyProtection="1">
      <alignment vertical="center"/>
    </xf>
    <xf numFmtId="180" fontId="0" fillId="0" borderId="4" xfId="0" applyNumberFormat="1" applyFont="1" applyFill="1" applyBorder="1" applyProtection="1">
      <alignment vertical="center"/>
    </xf>
    <xf numFmtId="181" fontId="0" fillId="0" borderId="4" xfId="0" applyNumberFormat="1" applyFont="1" applyFill="1" applyBorder="1" applyProtection="1">
      <alignment vertical="center"/>
    </xf>
    <xf numFmtId="178" fontId="0" fillId="0" borderId="4" xfId="0" applyNumberFormat="1" applyFont="1" applyFill="1" applyBorder="1" applyProtection="1">
      <alignment vertical="center"/>
    </xf>
    <xf numFmtId="0" fontId="1" fillId="0" borderId="3" xfId="0" applyFont="1" applyFill="1" applyBorder="1" applyProtection="1">
      <alignment vertical="center"/>
    </xf>
    <xf numFmtId="0" fontId="1" fillId="0" borderId="3" xfId="0" applyFont="1" applyFill="1" applyBorder="1" applyAlignment="1" applyProtection="1">
      <alignment horizontal="right" vertical="center"/>
    </xf>
    <xf numFmtId="177" fontId="0" fillId="0" borderId="4" xfId="0" applyNumberFormat="1" applyFont="1" applyFill="1" applyBorder="1" applyAlignment="1" applyProtection="1">
      <alignment vertical="center"/>
    </xf>
    <xf numFmtId="177" fontId="0" fillId="0" borderId="4" xfId="0" applyNumberFormat="1" applyFont="1" applyFill="1" applyBorder="1" applyAlignment="1" applyProtection="1">
      <alignment horizontal="right" vertical="center"/>
    </xf>
    <xf numFmtId="0" fontId="1" fillId="0" borderId="5" xfId="0" applyFont="1" applyFill="1" applyBorder="1" applyProtection="1">
      <alignment vertical="center"/>
    </xf>
    <xf numFmtId="177" fontId="0" fillId="0" borderId="6" xfId="0" applyNumberFormat="1" applyFont="1" applyFill="1" applyBorder="1" applyProtection="1">
      <alignment vertical="center"/>
    </xf>
    <xf numFmtId="177" fontId="0" fillId="0" borderId="6" xfId="0" applyNumberFormat="1" applyFont="1" applyFill="1" applyBorder="1" applyAlignment="1" applyProtection="1">
      <alignment horizontal="right" vertical="center"/>
    </xf>
    <xf numFmtId="176" fontId="0" fillId="0" borderId="6" xfId="0" applyNumberFormat="1" applyFont="1" applyFill="1" applyBorder="1" applyProtection="1">
      <alignment vertical="center"/>
    </xf>
    <xf numFmtId="178" fontId="0" fillId="0" borderId="6" xfId="0" applyNumberFormat="1" applyFont="1" applyFill="1" applyBorder="1" applyAlignment="1" applyProtection="1">
      <alignment horizontal="right" vertical="center"/>
    </xf>
    <xf numFmtId="179" fontId="0" fillId="0" borderId="6" xfId="0" applyNumberFormat="1" applyFont="1" applyFill="1" applyBorder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Fill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wrapText="1"/>
    </xf>
    <xf numFmtId="0" fontId="1" fillId="0" borderId="8" xfId="0" applyFont="1" applyFill="1" applyBorder="1" applyAlignment="1" applyProtection="1">
      <alignment horizontal="center" wrapText="1"/>
    </xf>
    <xf numFmtId="177" fontId="0" fillId="0" borderId="8" xfId="0" applyNumberFormat="1" applyFont="1" applyFill="1" applyBorder="1" applyProtection="1">
      <alignment vertical="center"/>
    </xf>
    <xf numFmtId="177" fontId="0" fillId="0" borderId="9" xfId="0" applyNumberFormat="1" applyFont="1" applyFill="1" applyBorder="1" applyProtection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常规_2006年12月执行表" xf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00"/>
      <color rgb="00BDD7EE"/>
      <color rgb="0092D050"/>
      <color rgb="00FF0000"/>
      <color rgb="000000FF"/>
      <color rgb="00F8CBAD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zoomScale="112" zoomScaleNormal="112" zoomScaleSheetLayoutView="60" workbookViewId="0">
      <selection activeCell="D8" sqref="D8"/>
    </sheetView>
  </sheetViews>
  <sheetFormatPr defaultColWidth="9" defaultRowHeight="14.25"/>
  <cols>
    <col min="1" max="1" width="37.3916666666667" customWidth="1"/>
    <col min="2" max="2" width="13.3916666666667" customWidth="1"/>
    <col min="3" max="3" width="13.3916666666667" style="4" customWidth="1"/>
    <col min="4" max="9" width="13.3916666666667" customWidth="1"/>
  </cols>
  <sheetData>
    <row r="1" spans="1:1">
      <c r="A1" s="5" t="s">
        <v>0</v>
      </c>
    </row>
    <row r="2" ht="28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17.25" customHeight="1" spans="1:9">
      <c r="A3" s="7" t="s">
        <v>2</v>
      </c>
      <c r="B3" s="8">
        <v>11</v>
      </c>
      <c r="C3" s="9"/>
      <c r="D3" s="7"/>
      <c r="E3" s="8"/>
      <c r="F3" s="9"/>
      <c r="G3" s="9"/>
      <c r="H3" s="10" t="s">
        <v>3</v>
      </c>
      <c r="I3" s="10"/>
    </row>
    <row r="4" s="2" customFormat="1" customHeight="1" spans="1:9">
      <c r="A4" s="11" t="s">
        <v>4</v>
      </c>
      <c r="B4" s="12" t="s">
        <v>5</v>
      </c>
      <c r="C4" s="12" t="s">
        <v>6</v>
      </c>
      <c r="D4" s="12" t="s">
        <v>7</v>
      </c>
      <c r="E4" s="12" t="s">
        <v>8</v>
      </c>
      <c r="F4" s="12" t="s">
        <v>9</v>
      </c>
      <c r="G4" s="12" t="s">
        <v>10</v>
      </c>
      <c r="H4" s="13" t="s">
        <v>11</v>
      </c>
      <c r="I4" s="39" t="s">
        <v>12</v>
      </c>
    </row>
    <row r="5" s="2" customFormat="1" customHeight="1" spans="1:9">
      <c r="A5" s="14"/>
      <c r="B5" s="15"/>
      <c r="C5" s="15"/>
      <c r="D5" s="15"/>
      <c r="E5" s="15"/>
      <c r="F5" s="15"/>
      <c r="G5" s="15"/>
      <c r="H5" s="16"/>
      <c r="I5" s="40"/>
    </row>
    <row r="6" s="2" customFormat="1" ht="15.95" customHeight="1" spans="1:9">
      <c r="A6" s="17" t="s">
        <v>13</v>
      </c>
      <c r="B6" s="18">
        <f>B7+B20</f>
        <v>42784</v>
      </c>
      <c r="C6" s="18">
        <f>C7+C20</f>
        <v>1093</v>
      </c>
      <c r="D6" s="18">
        <f>D7+D20</f>
        <v>33660</v>
      </c>
      <c r="E6" s="19">
        <f>+D6/B6*100</f>
        <v>78.6742707554226</v>
      </c>
      <c r="F6" s="20">
        <f>D6-B6/12*B3</f>
        <v>-5558.66666666667</v>
      </c>
      <c r="G6" s="18">
        <f>G7+G20</f>
        <v>37284</v>
      </c>
      <c r="H6" s="21">
        <f>(D6/G6*100)</f>
        <v>90.2800128741551</v>
      </c>
      <c r="I6" s="41">
        <f>D6-G6</f>
        <v>-3624</v>
      </c>
    </row>
    <row r="7" s="2" customFormat="1" ht="15.95" customHeight="1" spans="1:9">
      <c r="A7" s="17" t="s">
        <v>14</v>
      </c>
      <c r="B7" s="18">
        <f>SUM(B8:B19)</f>
        <v>36205</v>
      </c>
      <c r="C7" s="18">
        <f>C8+C9+C10+C11+C12+C13+C14+C15+C16+C17+C18+C19</f>
        <v>-86</v>
      </c>
      <c r="D7" s="18">
        <f>D8+D9+D10+D11+D12+D13+D14+D15+D16+D17+D18+D19</f>
        <v>26527</v>
      </c>
      <c r="E7" s="19">
        <f>+D7/B7*100</f>
        <v>73.2688855130507</v>
      </c>
      <c r="F7" s="20">
        <f>D7-B7/12*B3</f>
        <v>-6660.91666666667</v>
      </c>
      <c r="G7" s="18">
        <f>G8+G9+G10+G11+G12+G13+G14+G15+G16+G17+G18+G19</f>
        <v>29890</v>
      </c>
      <c r="H7" s="21">
        <f>(D7/G7*100)</f>
        <v>88.7487453997993</v>
      </c>
      <c r="I7" s="41">
        <f>D7-G7</f>
        <v>-3363</v>
      </c>
    </row>
    <row r="8" s="2" customFormat="1" ht="15.95" customHeight="1" spans="1:9">
      <c r="A8" s="17" t="s">
        <v>15</v>
      </c>
      <c r="B8" s="22">
        <v>16745</v>
      </c>
      <c r="C8" s="22">
        <v>-830</v>
      </c>
      <c r="D8" s="18">
        <v>10163</v>
      </c>
      <c r="E8" s="19">
        <f>+D8/B8*100</f>
        <v>60.6927441027172</v>
      </c>
      <c r="F8" s="20">
        <f>D8-B8/12*B3</f>
        <v>-5186.58333333333</v>
      </c>
      <c r="G8" s="22">
        <v>13048</v>
      </c>
      <c r="H8" s="21">
        <f>(D8/G8*100)</f>
        <v>77.8893316983446</v>
      </c>
      <c r="I8" s="41">
        <f>D8-G8</f>
        <v>-2885</v>
      </c>
    </row>
    <row r="9" s="2" customFormat="1" ht="15.95" customHeight="1" spans="1:9">
      <c r="A9" s="17" t="s">
        <v>16</v>
      </c>
      <c r="B9" s="22">
        <v>2335</v>
      </c>
      <c r="C9" s="22">
        <v>14</v>
      </c>
      <c r="D9" s="18">
        <v>1501</v>
      </c>
      <c r="E9" s="19">
        <f t="shared" ref="E9:E28" si="0">+D9/B9*100</f>
        <v>64.2826552462527</v>
      </c>
      <c r="F9" s="20">
        <f>D9-B9/12*B3</f>
        <v>-639.416666666667</v>
      </c>
      <c r="G9" s="18">
        <v>2218</v>
      </c>
      <c r="H9" s="21">
        <f t="shared" ref="H9:H20" si="1">(D9/G9*100)</f>
        <v>67.6735798016231</v>
      </c>
      <c r="I9" s="41">
        <f t="shared" ref="I9:I19" si="2">D9-G9</f>
        <v>-717</v>
      </c>
    </row>
    <row r="10" s="2" customFormat="1" ht="15.95" customHeight="1" spans="1:9">
      <c r="A10" s="17" t="s">
        <v>17</v>
      </c>
      <c r="B10" s="22">
        <v>651</v>
      </c>
      <c r="C10" s="23">
        <v>61</v>
      </c>
      <c r="D10" s="18">
        <v>649</v>
      </c>
      <c r="E10" s="19">
        <f t="shared" si="0"/>
        <v>99.6927803379416</v>
      </c>
      <c r="F10" s="20">
        <f>D10-B10/12*B3</f>
        <v>52.25</v>
      </c>
      <c r="G10" s="18">
        <v>525</v>
      </c>
      <c r="H10" s="21">
        <f t="shared" si="1"/>
        <v>123.619047619048</v>
      </c>
      <c r="I10" s="41">
        <f t="shared" si="2"/>
        <v>124</v>
      </c>
    </row>
    <row r="11" s="2" customFormat="1" ht="15.95" customHeight="1" spans="1:9">
      <c r="A11" s="17" t="s">
        <v>18</v>
      </c>
      <c r="B11" s="22">
        <v>65</v>
      </c>
      <c r="C11" s="24">
        <v>-1</v>
      </c>
      <c r="D11" s="18">
        <v>48</v>
      </c>
      <c r="E11" s="19">
        <f t="shared" si="0"/>
        <v>73.8461538461539</v>
      </c>
      <c r="F11" s="20">
        <f>D11-B11/12*B3</f>
        <v>-11.5833333333333</v>
      </c>
      <c r="G11" s="18">
        <v>64</v>
      </c>
      <c r="H11" s="21">
        <f t="shared" si="1"/>
        <v>75</v>
      </c>
      <c r="I11" s="41">
        <f t="shared" si="2"/>
        <v>-16</v>
      </c>
    </row>
    <row r="12" s="2" customFormat="1" ht="15.95" customHeight="1" spans="1:9">
      <c r="A12" s="17" t="s">
        <v>19</v>
      </c>
      <c r="B12" s="22">
        <v>2132</v>
      </c>
      <c r="C12" s="22">
        <v>31</v>
      </c>
      <c r="D12" s="18">
        <v>1742</v>
      </c>
      <c r="E12" s="19">
        <f t="shared" si="0"/>
        <v>81.7073170731707</v>
      </c>
      <c r="F12" s="20">
        <f>D12-B12/12*B3</f>
        <v>-212.333333333333</v>
      </c>
      <c r="G12" s="18">
        <v>2020</v>
      </c>
      <c r="H12" s="21">
        <f t="shared" si="1"/>
        <v>86.2376237623762</v>
      </c>
      <c r="I12" s="41">
        <f t="shared" si="2"/>
        <v>-278</v>
      </c>
    </row>
    <row r="13" s="2" customFormat="1" ht="15.95" customHeight="1" spans="1:9">
      <c r="A13" s="17" t="s">
        <v>20</v>
      </c>
      <c r="B13" s="22">
        <v>1919</v>
      </c>
      <c r="C13" s="23">
        <v>112</v>
      </c>
      <c r="D13" s="18">
        <v>1606</v>
      </c>
      <c r="E13" s="19">
        <f t="shared" si="0"/>
        <v>83.6894215737363</v>
      </c>
      <c r="F13" s="20">
        <f>D13-B13/12*B3</f>
        <v>-153.083333333333</v>
      </c>
      <c r="G13" s="18">
        <v>1615</v>
      </c>
      <c r="H13" s="21">
        <f t="shared" si="1"/>
        <v>99.4427244582043</v>
      </c>
      <c r="I13" s="41">
        <f t="shared" si="2"/>
        <v>-9</v>
      </c>
    </row>
    <row r="14" s="2" customFormat="1" ht="15.95" customHeight="1" spans="1:9">
      <c r="A14" s="17" t="s">
        <v>21</v>
      </c>
      <c r="B14" s="22">
        <v>1822</v>
      </c>
      <c r="C14" s="22">
        <v>28</v>
      </c>
      <c r="D14" s="18">
        <v>1626</v>
      </c>
      <c r="E14" s="19">
        <f t="shared" si="0"/>
        <v>89.2425905598244</v>
      </c>
      <c r="F14" s="20">
        <f>D14-B14/12*B3</f>
        <v>-44.1666666666667</v>
      </c>
      <c r="G14" s="18">
        <v>1736</v>
      </c>
      <c r="H14" s="21">
        <f t="shared" si="1"/>
        <v>93.6635944700461</v>
      </c>
      <c r="I14" s="41">
        <f t="shared" si="2"/>
        <v>-110</v>
      </c>
    </row>
    <row r="15" s="2" customFormat="1" ht="15.95" customHeight="1" spans="1:9">
      <c r="A15" s="17" t="s">
        <v>22</v>
      </c>
      <c r="B15" s="22">
        <v>3006</v>
      </c>
      <c r="C15" s="22">
        <v>177</v>
      </c>
      <c r="D15" s="18">
        <v>1724</v>
      </c>
      <c r="E15" s="19">
        <f t="shared" si="0"/>
        <v>57.3519627411843</v>
      </c>
      <c r="F15" s="20">
        <f>D15-B15/12*B3</f>
        <v>-1031.5</v>
      </c>
      <c r="G15" s="18">
        <v>1860</v>
      </c>
      <c r="H15" s="21">
        <f t="shared" si="1"/>
        <v>92.6881720430108</v>
      </c>
      <c r="I15" s="41">
        <f t="shared" si="2"/>
        <v>-136</v>
      </c>
    </row>
    <row r="16" s="2" customFormat="1" ht="15.95" customHeight="1" spans="1:9">
      <c r="A16" s="17" t="s">
        <v>23</v>
      </c>
      <c r="B16" s="22">
        <v>3441</v>
      </c>
      <c r="C16" s="22">
        <v>313</v>
      </c>
      <c r="D16" s="18">
        <v>4137</v>
      </c>
      <c r="E16" s="19">
        <f t="shared" si="0"/>
        <v>120.226678291194</v>
      </c>
      <c r="F16" s="20">
        <f>D16-B16/12*B3</f>
        <v>982.75</v>
      </c>
      <c r="G16" s="18">
        <v>2874</v>
      </c>
      <c r="H16" s="21">
        <f t="shared" si="1"/>
        <v>143.945720250522</v>
      </c>
      <c r="I16" s="41">
        <f t="shared" si="2"/>
        <v>1263</v>
      </c>
    </row>
    <row r="17" s="2" customFormat="1" ht="15.95" customHeight="1" spans="1:9">
      <c r="A17" s="17" t="s">
        <v>24</v>
      </c>
      <c r="B17" s="22">
        <v>3916</v>
      </c>
      <c r="C17" s="22">
        <v>0</v>
      </c>
      <c r="D17" s="18">
        <v>2740</v>
      </c>
      <c r="E17" s="19">
        <f t="shared" si="0"/>
        <v>69.9693564862104</v>
      </c>
      <c r="F17" s="20">
        <f>D17-B17/12*B3</f>
        <v>-849.666666666667</v>
      </c>
      <c r="G17" s="22">
        <v>3820</v>
      </c>
      <c r="H17" s="21">
        <f t="shared" si="1"/>
        <v>71.7277486910995</v>
      </c>
      <c r="I17" s="41">
        <f t="shared" si="2"/>
        <v>-1080</v>
      </c>
    </row>
    <row r="18" s="2" customFormat="1" ht="15.95" customHeight="1" spans="1:9">
      <c r="A18" s="17" t="s">
        <v>25</v>
      </c>
      <c r="B18" s="22">
        <v>161</v>
      </c>
      <c r="C18" s="23">
        <v>7</v>
      </c>
      <c r="D18" s="18">
        <v>580</v>
      </c>
      <c r="E18" s="19">
        <f t="shared" si="0"/>
        <v>360.248447204969</v>
      </c>
      <c r="F18" s="20">
        <f>D18-B18/12*B3</f>
        <v>432.416666666667</v>
      </c>
      <c r="G18" s="18">
        <v>103</v>
      </c>
      <c r="H18" s="21"/>
      <c r="I18" s="41">
        <f t="shared" si="2"/>
        <v>477</v>
      </c>
    </row>
    <row r="19" s="2" customFormat="1" ht="15.95" customHeight="1" spans="1:9">
      <c r="A19" s="17" t="s">
        <v>26</v>
      </c>
      <c r="B19" s="22">
        <v>12</v>
      </c>
      <c r="C19" s="23">
        <v>2</v>
      </c>
      <c r="D19" s="18">
        <v>11</v>
      </c>
      <c r="E19" s="19">
        <f t="shared" si="0"/>
        <v>91.6666666666667</v>
      </c>
      <c r="F19" s="20">
        <f>D19-B19/12*B3</f>
        <v>0</v>
      </c>
      <c r="G19" s="18">
        <v>7</v>
      </c>
      <c r="H19" s="21">
        <f t="shared" si="1"/>
        <v>157.142857142857</v>
      </c>
      <c r="I19" s="41">
        <f t="shared" si="2"/>
        <v>4</v>
      </c>
    </row>
    <row r="20" s="2" customFormat="1" ht="15.95" customHeight="1" spans="1:9">
      <c r="A20" s="25" t="s">
        <v>27</v>
      </c>
      <c r="B20" s="18">
        <f>B21+B25+B26+B27+B28+B29</f>
        <v>6579</v>
      </c>
      <c r="C20" s="18">
        <f>C21+C25+C26+C27+C28+C29+C30</f>
        <v>1179</v>
      </c>
      <c r="D20" s="18">
        <f>D21+D25+D26+D27+D28+D29+D30</f>
        <v>7133</v>
      </c>
      <c r="E20" s="19">
        <f t="shared" si="0"/>
        <v>108.420732634139</v>
      </c>
      <c r="F20" s="20">
        <f>D20-B20/12*B3</f>
        <v>1102.25</v>
      </c>
      <c r="G20" s="18">
        <f>G21+G25+G26+G27+G28+G29+G30</f>
        <v>7394</v>
      </c>
      <c r="H20" s="21">
        <f t="shared" si="1"/>
        <v>96.4701109007303</v>
      </c>
      <c r="I20" s="41">
        <f t="shared" ref="I20:I28" si="3">D20-G20</f>
        <v>-261</v>
      </c>
    </row>
    <row r="21" s="2" customFormat="1" ht="15.95" customHeight="1" spans="1:9">
      <c r="A21" s="25" t="s">
        <v>28</v>
      </c>
      <c r="B21" s="22">
        <v>2626</v>
      </c>
      <c r="C21" s="22">
        <v>225</v>
      </c>
      <c r="D21" s="22">
        <v>2857</v>
      </c>
      <c r="E21" s="19">
        <f t="shared" si="0"/>
        <v>108.796648895659</v>
      </c>
      <c r="F21" s="20">
        <f>D21-B21/12*B3</f>
        <v>449.833333333333</v>
      </c>
      <c r="G21" s="22">
        <v>3398</v>
      </c>
      <c r="H21" s="21">
        <f t="shared" ref="H21:H28" si="4">(D21/G21*100)</f>
        <v>84.0788699234844</v>
      </c>
      <c r="I21" s="41">
        <f t="shared" si="3"/>
        <v>-541</v>
      </c>
    </row>
    <row r="22" s="2" customFormat="1" ht="15.95" customHeight="1" spans="1:9">
      <c r="A22" s="26" t="s">
        <v>29</v>
      </c>
      <c r="B22" s="22">
        <v>1900</v>
      </c>
      <c r="C22" s="22">
        <v>122</v>
      </c>
      <c r="D22" s="18">
        <v>1523</v>
      </c>
      <c r="E22" s="19">
        <f t="shared" si="0"/>
        <v>80.1578947368421</v>
      </c>
      <c r="F22" s="20">
        <f>D22-B22/12*B3</f>
        <v>-218.666666666667</v>
      </c>
      <c r="G22" s="18">
        <v>1672</v>
      </c>
      <c r="H22" s="21">
        <f t="shared" si="4"/>
        <v>91.0885167464115</v>
      </c>
      <c r="I22" s="41">
        <f t="shared" si="3"/>
        <v>-149</v>
      </c>
    </row>
    <row r="23" s="2" customFormat="1" ht="15.95" customHeight="1" spans="1:9">
      <c r="A23" s="26" t="s">
        <v>30</v>
      </c>
      <c r="B23" s="22">
        <v>726</v>
      </c>
      <c r="C23" s="22">
        <v>46</v>
      </c>
      <c r="D23" s="18">
        <v>580</v>
      </c>
      <c r="E23" s="19">
        <f t="shared" si="0"/>
        <v>79.8898071625344</v>
      </c>
      <c r="F23" s="20">
        <f>D23-B23/12*B3</f>
        <v>-85.5</v>
      </c>
      <c r="G23" s="18">
        <v>637</v>
      </c>
      <c r="H23" s="21">
        <f t="shared" si="4"/>
        <v>91.0518053375196</v>
      </c>
      <c r="I23" s="41">
        <f t="shared" si="3"/>
        <v>-57</v>
      </c>
    </row>
    <row r="24" s="2" customFormat="1" ht="15.95" customHeight="1" spans="1:9">
      <c r="A24" s="26" t="s">
        <v>31</v>
      </c>
      <c r="B24" s="18"/>
      <c r="C24" s="23">
        <v>0</v>
      </c>
      <c r="D24" s="18"/>
      <c r="E24" s="19"/>
      <c r="F24" s="20">
        <f>D24-B24/12*B3</f>
        <v>0</v>
      </c>
      <c r="G24" s="18">
        <v>514</v>
      </c>
      <c r="H24" s="21"/>
      <c r="I24" s="41">
        <f t="shared" si="3"/>
        <v>-514</v>
      </c>
    </row>
    <row r="25" s="2" customFormat="1" ht="15.95" customHeight="1" spans="1:9">
      <c r="A25" s="25" t="s">
        <v>32</v>
      </c>
      <c r="B25" s="22">
        <v>98</v>
      </c>
      <c r="C25" s="23">
        <v>0</v>
      </c>
      <c r="D25" s="18">
        <v>150</v>
      </c>
      <c r="E25" s="19">
        <f t="shared" si="0"/>
        <v>153.061224489796</v>
      </c>
      <c r="F25" s="20">
        <f>D25-B25/12*B3</f>
        <v>60.1666666666667</v>
      </c>
      <c r="G25" s="18">
        <v>1040</v>
      </c>
      <c r="H25" s="21">
        <f t="shared" si="4"/>
        <v>14.4230769230769</v>
      </c>
      <c r="I25" s="41">
        <f t="shared" si="3"/>
        <v>-890</v>
      </c>
    </row>
    <row r="26" s="2" customFormat="1" ht="15.95" customHeight="1" spans="1:9">
      <c r="A26" s="25" t="s">
        <v>33</v>
      </c>
      <c r="B26" s="18">
        <v>1498</v>
      </c>
      <c r="C26" s="22">
        <v>59</v>
      </c>
      <c r="D26" s="18">
        <v>555</v>
      </c>
      <c r="E26" s="19">
        <f t="shared" si="0"/>
        <v>37.0493991989319</v>
      </c>
      <c r="F26" s="20">
        <f>D26-B26/12*B3</f>
        <v>-818.166666666667</v>
      </c>
      <c r="G26" s="18">
        <v>1478</v>
      </c>
      <c r="H26" s="21">
        <f t="shared" si="4"/>
        <v>37.5507442489851</v>
      </c>
      <c r="I26" s="41">
        <f t="shared" si="3"/>
        <v>-923</v>
      </c>
    </row>
    <row r="27" s="2" customFormat="1" ht="16" customHeight="1" spans="1:9">
      <c r="A27" s="25" t="s">
        <v>34</v>
      </c>
      <c r="B27" s="18">
        <v>21</v>
      </c>
      <c r="C27" s="23">
        <v>0</v>
      </c>
      <c r="D27" s="18"/>
      <c r="E27" s="19">
        <f t="shared" si="0"/>
        <v>0</v>
      </c>
      <c r="F27" s="20">
        <f>D27-B27/12*B3</f>
        <v>-19.25</v>
      </c>
      <c r="G27" s="18">
        <v>21</v>
      </c>
      <c r="H27" s="21">
        <f t="shared" si="4"/>
        <v>0</v>
      </c>
      <c r="I27" s="41">
        <f t="shared" si="3"/>
        <v>-21</v>
      </c>
    </row>
    <row r="28" s="2" customFormat="1" ht="15.95" customHeight="1" spans="1:9">
      <c r="A28" s="25" t="s">
        <v>35</v>
      </c>
      <c r="B28" s="18">
        <v>1816</v>
      </c>
      <c r="C28" s="22">
        <v>895</v>
      </c>
      <c r="D28" s="18">
        <v>3571</v>
      </c>
      <c r="E28" s="19">
        <f t="shared" si="0"/>
        <v>196.640969162996</v>
      </c>
      <c r="F28" s="20">
        <f>D28-B28/12*B3</f>
        <v>1906.33333333333</v>
      </c>
      <c r="G28" s="18">
        <v>1457</v>
      </c>
      <c r="H28" s="21">
        <f t="shared" si="4"/>
        <v>245.092656142759</v>
      </c>
      <c r="I28" s="41">
        <f t="shared" si="3"/>
        <v>2114</v>
      </c>
    </row>
    <row r="29" s="2" customFormat="1" ht="15.95" customHeight="1" spans="1:9">
      <c r="A29" s="25" t="s">
        <v>36</v>
      </c>
      <c r="B29" s="18">
        <v>520</v>
      </c>
      <c r="C29" s="27">
        <v>0</v>
      </c>
      <c r="D29" s="18"/>
      <c r="E29" s="19"/>
      <c r="F29" s="20">
        <f>D29-B29/12*B3</f>
        <v>-476.666666666667</v>
      </c>
      <c r="G29" s="18"/>
      <c r="H29" s="21"/>
      <c r="I29" s="41"/>
    </row>
    <row r="30" s="2" customFormat="1" ht="15.95" customHeight="1" spans="1:9">
      <c r="A30" s="25" t="s">
        <v>37</v>
      </c>
      <c r="B30" s="18"/>
      <c r="C30" s="27">
        <v>0</v>
      </c>
      <c r="D30" s="18"/>
      <c r="E30" s="19"/>
      <c r="F30" s="20"/>
      <c r="G30" s="18"/>
      <c r="H30" s="21"/>
      <c r="I30" s="41"/>
    </row>
    <row r="31" s="2" customFormat="1" ht="15.95" customHeight="1" spans="1:9">
      <c r="A31" s="25" t="s">
        <v>38</v>
      </c>
      <c r="B31" s="18"/>
      <c r="C31" s="28">
        <v>40</v>
      </c>
      <c r="D31" s="18">
        <v>201</v>
      </c>
      <c r="E31" s="19"/>
      <c r="F31" s="20"/>
      <c r="G31" s="18"/>
      <c r="H31" s="21"/>
      <c r="I31" s="41"/>
    </row>
    <row r="32" s="3" customFormat="1" ht="15.95" customHeight="1" spans="1:9">
      <c r="A32" s="29" t="s">
        <v>39</v>
      </c>
      <c r="B32" s="30"/>
      <c r="C32" s="31">
        <v>40</v>
      </c>
      <c r="D32" s="31">
        <v>201</v>
      </c>
      <c r="E32" s="32"/>
      <c r="F32" s="33"/>
      <c r="G32" s="30"/>
      <c r="H32" s="34"/>
      <c r="I32" s="42"/>
    </row>
    <row r="33" s="2" customFormat="1" spans="1:9">
      <c r="A33" s="35"/>
      <c r="C33" s="36"/>
      <c r="D33" s="35"/>
      <c r="E33" s="35"/>
      <c r="F33" s="3"/>
      <c r="G33" s="3"/>
      <c r="H33" s="37"/>
      <c r="I33" s="35"/>
    </row>
    <row r="34" spans="1:9">
      <c r="A34" s="35"/>
      <c r="D34" s="35"/>
      <c r="E34" s="35"/>
      <c r="F34" s="3"/>
      <c r="G34" s="3"/>
      <c r="H34" s="38"/>
      <c r="I34" s="35"/>
    </row>
    <row r="35" spans="1:9">
      <c r="A35" s="35"/>
      <c r="D35" s="35"/>
      <c r="E35" s="35"/>
      <c r="F35" s="3"/>
      <c r="G35" s="3"/>
      <c r="H35" s="38"/>
      <c r="I35" s="35"/>
    </row>
    <row r="36" spans="1:9">
      <c r="A36" s="35"/>
      <c r="D36" s="35"/>
      <c r="E36" s="35"/>
      <c r="F36" s="3"/>
      <c r="G36" s="3"/>
      <c r="H36" s="38"/>
      <c r="I36" s="35"/>
    </row>
    <row r="37" spans="1:9">
      <c r="A37" s="35"/>
      <c r="D37" s="35"/>
      <c r="E37" s="35"/>
      <c r="F37" s="3"/>
      <c r="G37" s="3"/>
      <c r="H37" s="38"/>
      <c r="I37" s="35"/>
    </row>
    <row r="38" spans="1:9">
      <c r="A38" s="35"/>
      <c r="D38" s="35"/>
      <c r="E38" s="35"/>
      <c r="F38" s="3"/>
      <c r="G38" s="3"/>
      <c r="H38" s="38"/>
      <c r="I38" s="35"/>
    </row>
  </sheetData>
  <mergeCells count="11">
    <mergeCell ref="A2:I2"/>
    <mergeCell ref="H3:I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708333333333333" right="0.275" top="0.66875" bottom="0.17" header="0.17" footer="0.16"/>
  <pageSetup paperSize="9" scale="85" orientation="landscape" horizontalDpi="1200" verticalDpi="12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CZYPX</cp:lastModifiedBy>
  <cp:revision>1</cp:revision>
  <dcterms:created xsi:type="dcterms:W3CDTF">2007-06-01T02:41:00Z</dcterms:created>
  <cp:lastPrinted>2021-11-30T07:38:00Z</cp:lastPrinted>
  <dcterms:modified xsi:type="dcterms:W3CDTF">2023-01-05T06:56:08Z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85DC2AC0D5154F78ADBB7A822BC5057D</vt:lpwstr>
  </property>
</Properties>
</file>