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汇总表" sheetId="3" r:id="rId1"/>
    <sheet name="明细表" sheetId="2" r:id="rId2"/>
  </sheets>
  <definedNames>
    <definedName name="_xlnm._FilterDatabase" localSheetId="0" hidden="1">汇总表!$A$6:$I$101</definedName>
    <definedName name="_xlnm._FilterDatabase" localSheetId="1" hidden="1">明细表!$A$6:$Z$292</definedName>
    <definedName name="_xlnm.Print_Titles" localSheetId="0">汇总表!$2:$6</definedName>
    <definedName name="_xlnm.Print_Titles" localSheetId="1">明细表!$2:$6</definedName>
  </definedNames>
  <calcPr calcId="144525"/>
</workbook>
</file>

<file path=xl/sharedStrings.xml><?xml version="1.0" encoding="utf-8"?>
<sst xmlns="http://schemas.openxmlformats.org/spreadsheetml/2006/main" count="1333" uniqueCount="499">
  <si>
    <t>附件1</t>
  </si>
  <si>
    <t>金台区2024年度巩固拓展脱贫攻坚成果和乡村振兴项目库汇总表（季度调整后）</t>
  </si>
  <si>
    <t>单位：万元</t>
  </si>
  <si>
    <t>项目类型</t>
  </si>
  <si>
    <t>项目个数</t>
  </si>
  <si>
    <t>项目资金投入</t>
  </si>
  <si>
    <t>合计</t>
  </si>
  <si>
    <t>财政衔接资金</t>
  </si>
  <si>
    <t>其它资
金投入</t>
  </si>
  <si>
    <t>小计</t>
  </si>
  <si>
    <t>中央</t>
  </si>
  <si>
    <t>省级</t>
  </si>
  <si>
    <t>市级</t>
  </si>
  <si>
    <t>县级</t>
  </si>
  <si>
    <t>总 计</t>
  </si>
  <si>
    <t>一、产业发展</t>
  </si>
  <si>
    <t>1.生产项目</t>
  </si>
  <si>
    <t>①种植业基地</t>
  </si>
  <si>
    <t>②养殖业基地</t>
  </si>
  <si>
    <t>③水产养殖业发展</t>
  </si>
  <si>
    <t>④林草基地建设</t>
  </si>
  <si>
    <t>⑤休闲农业与乡村旅游</t>
  </si>
  <si>
    <r>
      <rPr>
        <sz val="10.5"/>
        <color theme="1"/>
        <rFont val="仿宋"/>
        <charset val="134"/>
      </rPr>
      <t>⑥</t>
    </r>
    <r>
      <rPr>
        <sz val="10.5"/>
        <rFont val="仿宋"/>
        <charset val="134"/>
      </rPr>
      <t>光伏电站建设</t>
    </r>
  </si>
  <si>
    <t>2.加工流通项目</t>
  </si>
  <si>
    <t>①农产品仓储保鲜冷链基础设施建设</t>
  </si>
  <si>
    <t>②加工业</t>
  </si>
  <si>
    <t>③市场建设和农村物流</t>
  </si>
  <si>
    <r>
      <rPr>
        <sz val="10.5"/>
        <color theme="1"/>
        <rFont val="仿宋"/>
        <charset val="134"/>
      </rPr>
      <t>④</t>
    </r>
    <r>
      <rPr>
        <sz val="10.5"/>
        <rFont val="仿宋"/>
        <charset val="134"/>
      </rPr>
      <t>品牌打造和展销平台</t>
    </r>
  </si>
  <si>
    <t>3.配套设施项目</t>
  </si>
  <si>
    <t>①小型农田水利设施及产业配套基础设施建设</t>
  </si>
  <si>
    <r>
      <rPr>
        <sz val="10.5"/>
        <color theme="1"/>
        <rFont val="仿宋"/>
        <charset val="134"/>
      </rPr>
      <t>②</t>
    </r>
    <r>
      <rPr>
        <sz val="10.5"/>
        <rFont val="仿宋"/>
        <charset val="134"/>
      </rPr>
      <t>产业园（区）</t>
    </r>
  </si>
  <si>
    <t>4.产业服务支撑项目</t>
  </si>
  <si>
    <t>①智慧农业</t>
  </si>
  <si>
    <t>②科技服务</t>
  </si>
  <si>
    <t>③人才培养</t>
  </si>
  <si>
    <t>④农业社会化服务</t>
  </si>
  <si>
    <t>5.金融保险配套项目</t>
  </si>
  <si>
    <t>①小额贷款贴息</t>
  </si>
  <si>
    <t>②小额信贷风险补偿金</t>
  </si>
  <si>
    <t>③特色产业保险保费补助</t>
  </si>
  <si>
    <t>④新型经营主体贷款贴息</t>
  </si>
  <si>
    <t>⑤其他</t>
  </si>
  <si>
    <t>二、就业项目</t>
  </si>
  <si>
    <t>1.务工补助</t>
  </si>
  <si>
    <t>①交通费补助</t>
  </si>
  <si>
    <t>②生产奖补、劳务补助等</t>
  </si>
  <si>
    <t>2.就业</t>
  </si>
  <si>
    <t>①帮扶车间（特色手工基地）建设</t>
  </si>
  <si>
    <t>②技能培训</t>
  </si>
  <si>
    <t>③以工代训</t>
  </si>
  <si>
    <t>3.创业</t>
  </si>
  <si>
    <t>①创业培训</t>
  </si>
  <si>
    <t>②创业奖补</t>
  </si>
  <si>
    <t>4.乡村工匠</t>
  </si>
  <si>
    <t>①乡村工匠培育培训</t>
  </si>
  <si>
    <t>②乡村工匠大师工作室</t>
  </si>
  <si>
    <t>③乡村工匠传习所</t>
  </si>
  <si>
    <t>5.公益性岗位</t>
  </si>
  <si>
    <t>①公益性岗位</t>
  </si>
  <si>
    <t>三、乡村建设行动</t>
  </si>
  <si>
    <t>1.农村基础设施（含产业配套基础设施）</t>
  </si>
  <si>
    <t>①村庄规划编制（含修编）</t>
  </si>
  <si>
    <t>②农村道路建设（通村路、通户路、小型桥梁等）</t>
  </si>
  <si>
    <t>③产业路、资源路、旅游路建设</t>
  </si>
  <si>
    <t>④农村供水保障设施建设</t>
  </si>
  <si>
    <t>⑤农村电网建设（通生产、生活用电、提高综合电压和供电可靠性）</t>
  </si>
  <si>
    <t>⑥数字乡村建设（信息通信基础设施建设、数字化、智能化建设等）</t>
  </si>
  <si>
    <t>2.人居环境整治</t>
  </si>
  <si>
    <t>①农村卫生厕所改造（户用、公共厕所）</t>
  </si>
  <si>
    <t>②农村污水治理</t>
  </si>
  <si>
    <t>③农村垃圾治理</t>
  </si>
  <si>
    <t>④村容村貌提升</t>
  </si>
  <si>
    <t>3.农村公共服务</t>
  </si>
  <si>
    <t>①学校建设或改造（含幼儿园）</t>
  </si>
  <si>
    <t>②村卫生室标准化建设</t>
  </si>
  <si>
    <t>③农村养老设施建设（养老院、幸福院、日间照料中心等）</t>
  </si>
  <si>
    <t>④公共照明设施</t>
  </si>
  <si>
    <t>⑤开展县乡村公共服务一体化示范创建</t>
  </si>
  <si>
    <t>⑥其他（便民综合服务设施、文化活动广场、体育设施、村级客运站、农村公益性殡葬设施建设等</t>
  </si>
  <si>
    <t>四、异地搬迁后扶</t>
  </si>
  <si>
    <t>1.易地搬迁后扶</t>
  </si>
  <si>
    <t>①公共服务岗位</t>
  </si>
  <si>
    <t>②“一站式”社区综合服务设施建设</t>
  </si>
  <si>
    <t>③易地扶贫搬迁贷款债券贴息补助</t>
  </si>
  <si>
    <t>五、巩固三保障成果</t>
  </si>
  <si>
    <t>1.住房</t>
  </si>
  <si>
    <t>①农村危房改造等农房改造</t>
  </si>
  <si>
    <t>2.教育</t>
  </si>
  <si>
    <t>①享受“雨露计划”职业教育补助</t>
  </si>
  <si>
    <t>②参与“学前学会普通话”行动</t>
  </si>
  <si>
    <t>③其他教育类项目</t>
  </si>
  <si>
    <t>3.健康</t>
  </si>
  <si>
    <t>①参加城乡居民基本医疗保险</t>
  </si>
  <si>
    <t>②参加大病保险</t>
  </si>
  <si>
    <t>③接受医疗救助</t>
  </si>
  <si>
    <t>4.综合保障</t>
  </si>
  <si>
    <t>①享受农村居民最低生活保障</t>
  </si>
  <si>
    <t>②享受特困人员救助供养</t>
  </si>
  <si>
    <t>③接受留守关爱服务</t>
  </si>
  <si>
    <t>④接受临时救助</t>
  </si>
  <si>
    <t>六、乡村治理和精神文明建设</t>
  </si>
  <si>
    <t>1.乡村治理</t>
  </si>
  <si>
    <t>①开展乡村治理示范创建</t>
  </si>
  <si>
    <t>②推进“积分制”“清单式”等管理方式</t>
  </si>
  <si>
    <t>七、项目管理费</t>
  </si>
  <si>
    <t>1.项目管理费</t>
  </si>
  <si>
    <t>①项目管理费</t>
  </si>
  <si>
    <t>八、其他</t>
  </si>
  <si>
    <t>1.其他</t>
  </si>
  <si>
    <t>附件2</t>
  </si>
  <si>
    <t>金台区2024年度巩固拓展脱贫攻坚成果和乡村振兴项目库明细表（季度调整后）</t>
  </si>
  <si>
    <t>项目名称</t>
  </si>
  <si>
    <t>项目内容及建设规模</t>
  </si>
  <si>
    <t>建设期限(起止时间)</t>
  </si>
  <si>
    <t>绩效目标</t>
  </si>
  <si>
    <t>项目
个数</t>
  </si>
  <si>
    <t>项目实施地点</t>
  </si>
  <si>
    <t>脱贫村(是/否)</t>
  </si>
  <si>
    <t>重点帮扶镇(是/否)</t>
  </si>
  <si>
    <t>重点帮扶村(是/否)</t>
  </si>
  <si>
    <t>直接受益脱贫人口(含监测对象)</t>
  </si>
  <si>
    <t>受益总人口</t>
  </si>
  <si>
    <t>项目实施单位</t>
  </si>
  <si>
    <t>行业主管部门</t>
  </si>
  <si>
    <t>财政资金
支持环节</t>
  </si>
  <si>
    <t>备注</t>
  </si>
  <si>
    <t>其它资金投入</t>
  </si>
  <si>
    <t>镇</t>
  </si>
  <si>
    <t>村</t>
  </si>
  <si>
    <t>户数</t>
  </si>
  <si>
    <t>人数</t>
  </si>
  <si>
    <t>①种植业基地（种植业）</t>
  </si>
  <si>
    <t>2024年金河镇段家坡村优质葡萄提升项目</t>
  </si>
  <si>
    <t>经营方式：承包经营
项目内容：1、建设钢结构葡萄分拣车间120平方米（长12米，宽10米，高3.5米）；2、购置四驱拖拉机（5040D型）1台，风送喷雾机（3WG-62T型）2台，自动避障割草机（WLD-2型）1台，电动三轮车（SK1500DZH-3型）2台，果园有机施肥机（SF-B型）1台，秸秆还田机（IJH-200型）1台。</t>
  </si>
  <si>
    <t>2024.03-2024.12</t>
  </si>
  <si>
    <t>产权归属：段家坡村集体
联农带农机制：收益分红、带动就业。
绩效目标：带动40户群众实现灵活就业；村集体年实现收入1.5万元，村集体经济与农户按3:7进行收益分配。</t>
  </si>
  <si>
    <t>金河镇</t>
  </si>
  <si>
    <t>段家坡村</t>
  </si>
  <si>
    <t>是</t>
  </si>
  <si>
    <t>否</t>
  </si>
  <si>
    <t>区农业农村局</t>
  </si>
  <si>
    <t>基础设施建设
购置设备</t>
  </si>
  <si>
    <t>2024年蟠龙镇钟楼寺村辣椒面加工项目</t>
  </si>
  <si>
    <t>经营方式：自主经营
项目内容：1、新建钢构厂房（长55米宽13米高6.5米）715平方；2、购置6吨HG-Z4辣椒烘干设备一套，LJM-A2型加工设备一套，BZ-X3型包装设备1台，LJ-JY7型检验设备1台，LZQF-4T型辣椒种植起垄覆膜一体机2台。</t>
  </si>
  <si>
    <t>2024年8月-11月</t>
  </si>
  <si>
    <t>产权归属：钟楼寺村村集体。
带贫减贫机制：收益分红
绩效目标：带动10户群众实现灵活就业；村集体年实现收入6万元，村集体经济与农户按3:7进行收益分配，按村民代表大会评议方案向脱贫户和监测户倾斜落实差异化分红。</t>
  </si>
  <si>
    <t>蟠龙镇</t>
  </si>
  <si>
    <t>钟楼寺村</t>
  </si>
  <si>
    <t>2024年金河镇永利村产业园配套设施建设项目</t>
  </si>
  <si>
    <t>经营方式：自主经营
项目内容：1、更换15丝PE塑料棚膜总面积37037平方米，同时需更换配套棚膜拉绳1200条，放分口卷杠50根，棉被50条；2、购置1辆4YZ-4SL轮式自走式玉米收获机。</t>
  </si>
  <si>
    <t>产权归属：永利村村集体。
带贫减贫机制：收益分红
绩效目标：带动10户群众实现灵活就业；村集体年实现收入3万元，村集体经济与农户按3:7进行收益分配，按村民代表大会评议方案向脱贫户和监测户倾斜落实差异化分红。</t>
  </si>
  <si>
    <t>永利村</t>
  </si>
  <si>
    <t>2024年陈仓镇工农社区葡萄种植园设施改造提升项目</t>
  </si>
  <si>
    <t>经营方式：承包经营
项目内容：1、安装水肥一体化设备1套；2、购置旋耕机（1GN140型）1台，秸秆还田机（IJH-110型）1台，开沟施肥合土一体机（2FG40-30型）1台，碎枝机（3ZQ-140型）1台，果园机（504A型）1台。</t>
  </si>
  <si>
    <t>产权归属：工农社区
联农带农机制：收益分红、带动就业。
绩效目标：带动20户群众实现灵活就业；村集体年实现收入1.5万元，村集体经济与农户按3:7进行收益分配。</t>
  </si>
  <si>
    <t>陈仓镇</t>
  </si>
  <si>
    <t>工农社区</t>
  </si>
  <si>
    <t>购置设备</t>
  </si>
  <si>
    <t>2024年金河镇段家坡村啤酒花种植项目（一期）</t>
  </si>
  <si>
    <t>经营方式：承包经营
项目内容：1.种植啤酒花100亩。2.滴管铺设及安装：低压配电箱1个，380V低压线路30米，增压泵1台，PEØ63管1200米，PEØ40管550米，PEØ16毛管250米，PEØ16滴灌管8800米。3.建设钢结构烘干车间230平方米。4.购置7米*3.5米*2.2米380V烘干设备1台。5.新建砂石路500米，宽3米。</t>
  </si>
  <si>
    <t>2024.3-2024.10</t>
  </si>
  <si>
    <t>产权归属：段家坡村集体。
联农带农机制：收益分红、带动就业。
绩效目标：带动50户群众实现灵活就业，其中脱贫户16户，脱贫户户均年增收200元；村集体年实现收入1万元，村集体经济与脱贫户按3:7进行收益分配。</t>
  </si>
  <si>
    <t>……</t>
  </si>
  <si>
    <t>②养殖业基地（养殖业）</t>
  </si>
  <si>
    <t>④林草基地
建设</t>
  </si>
  <si>
    <t>⑥光伏电站
建设</t>
  </si>
  <si>
    <t>2024年金台区杂八得擀面皮2号厂房提升项目</t>
  </si>
  <si>
    <t>经营方式：入股经营
项目内容：建设11084㎡钢构厂房(长101.28米，宽36.48米，高17.6米，1层高6.5米，2-3层高5.5米）。（其中衔接资金建设2600㎡钢结构主体二层，配套水电等附属设施）</t>
  </si>
  <si>
    <t>产权归属：塔寺头村、韩家村、索家村、南皋村、大槐树村、西营村、东升村、东壕村、南社村、底店坪村村集体每村50万
联农带农机制：收益分红、带动就业。
绩效目标：带动1758户群众实现灵活就业；每个村集体年实现收入2.5万元，村集体经济与农户按3:7进行收益分配。</t>
  </si>
  <si>
    <t>杂八得擀面皮产业园</t>
  </si>
  <si>
    <t>基础设施建设</t>
  </si>
  <si>
    <t>2024年金河镇牛氏庙村集体产业农产品深加工项目</t>
  </si>
  <si>
    <r>
      <rPr>
        <sz val="10.5"/>
        <rFont val="仿宋"/>
        <charset val="134"/>
      </rPr>
      <t>经营方式：自主经营
项目内容：1、购置及安装sZLD－1T型L1200*W2200WH1900(mm)液氮速冻隧道线；2、购置及安装全自动给袋式真空包装机，包含2000*W1725*H3576(mm）真空自动化设备，V160-CG型真空泵、CG-WSTSJ-7型碗式提升机、CG-W14E-16D-ZGQ00型电子组合秤、CG-DZCLTPT型组合秤平台、CG-ZXTSJ型提升机、QDHSSGZJ-1P-50P-CG型液体灌装机；3、购置及安装GPK50E+GPC50+GPG755E型自动拆封箱流水线，包含240W自动开箱机、240W双立柱自动拆盖封箱机、GTW1065型无动力滚筒架、GPG755E型自动角边封箱机；4、改造净化车间，包含试验检测室建设、净化车间拆除、净化车间安装、水电拆改、排污及排风系统安装、30m</t>
    </r>
    <r>
      <rPr>
        <sz val="10.5"/>
        <rFont val="宋体"/>
        <charset val="134"/>
      </rPr>
      <t>³</t>
    </r>
    <r>
      <rPr>
        <sz val="10.5"/>
        <rFont val="仿宋"/>
        <charset val="134"/>
      </rPr>
      <t>液氮罐基础设施建设(自筹)。</t>
    </r>
  </si>
  <si>
    <t>产权归属：牛氏庙村村集体。
带贫减贫机制：收益分红
绩效目标：带动10户群众实现灵活就业；村集体年实现收入6万元，村集体经济与农户按3:7进行收益分配，按村民代表大会评议方案向脱贫户和监测户倾斜落实差异化分红。</t>
  </si>
  <si>
    <t>牛氏庙村</t>
  </si>
  <si>
    <t>④品牌打造和展销平台</t>
  </si>
  <si>
    <t>2024年金台区农产品展销项目</t>
  </si>
  <si>
    <t>举办2批全区农产品展销活动。</t>
  </si>
  <si>
    <t>带动全区农产品销售</t>
  </si>
  <si>
    <t>金台区</t>
  </si>
  <si>
    <t>政策落实</t>
  </si>
  <si>
    <t>②产业园（区）</t>
  </si>
  <si>
    <t>2024年金河镇宝丰村丰庆产业园农机综合仓库建设项目</t>
  </si>
  <si>
    <t>经营方式：承包经营
项目内容：1、建设304.55平方米低合金重钢结构仓库（长18.48米，宽16.48米，高9.15米），地基做钢筋混凝土柱基和圈梁处理；2、安装电动单梁起重机（5TLD型）1台。</t>
  </si>
  <si>
    <t>产权归属：宝丰村集体
联农带农机制：收益分红、带动就业。
绩效目标：带动80户群众实现灵活就业；村集体年实现收入5万元，村集体经济与农户按3:7进行收益分配。</t>
  </si>
  <si>
    <t>宝丰村</t>
  </si>
  <si>
    <t>以工代赈</t>
  </si>
  <si>
    <t>2024年金台区林草湿资源调查监测与林业有害生物防治项目</t>
  </si>
  <si>
    <t>项目内容：开展森林、草原、湿地样地调查4批；开展森林、草原、湿地变化图斑监测8000个，监测总面积约12.9万亩；开展林业有害生物防治面积1600亩；开展公益林优化9.9万亩。</t>
  </si>
  <si>
    <t>2024.6-2024.10</t>
  </si>
  <si>
    <t>通过项目的实施，进一步提升全区12.9万亩森林、草原、湿地资源管理体系和病虫害防治能力，使国有林草、湿地资源得到有效保护和大力发展。</t>
  </si>
  <si>
    <t>区林果站</t>
  </si>
  <si>
    <t>区林业局</t>
  </si>
  <si>
    <t>购买服务</t>
  </si>
  <si>
    <t>2024年金台区种植业农产品质量安全监测能力提升项目</t>
  </si>
  <si>
    <t>项目内容：监测种植业产品150个（批）次，定性监测5000批次；建设农产品质量安全追溯智能试点基地1个；开展检测技术培训3批次。</t>
  </si>
  <si>
    <t>提升全区种植业农产品质量安全监测能力</t>
  </si>
  <si>
    <t>区农安中心</t>
  </si>
  <si>
    <t>2024年卧龙寺街道光明村农机购置及库房建设项目</t>
  </si>
  <si>
    <t>经营方式：自主经营
项目内容：1、建设简易钢结构农机库房1000平方米（长50米，宽20米，高4.5米）；2、购置拖拉机（2204型）2台，犁地机（450型）1台，旋耕机（300H）1台，小麦播种机（3335型）2台，玉米宽幅播种机（5335-250型）1台，小麦收割机（4LZ-8R型）1台， 装载机（820H型）1台，柴油版两驱皮卡车1辆（农用）。</t>
  </si>
  <si>
    <t>产权归属：光明村集体
联农带农机制：收益分红、带动就业。
绩效目标：带动45户群众实现灵活就业；村集体年实现收入13万元，村集体经济与农户按3:7进行收益分配。</t>
  </si>
  <si>
    <t>卧龙寺街道</t>
  </si>
  <si>
    <t>光明村</t>
  </si>
  <si>
    <t>2024年卧龙寺街道刘家台村灌溉设备及农机购置项目</t>
  </si>
  <si>
    <t>经营方式：自主经营
项目内容：购置JP75/300绞盘式喷灌机（水驱动）1台，15KW 扬程65—104米潜水泵1台，3吋消防水带200米，MW2104-6（G4）轮式拖拉机1台，2BMG-16(8)270免耕播种施肥机1台，1LYFT-360液压翻转犁1台。</t>
  </si>
  <si>
    <t>产权归属：刘家台村村集体
联农带农机制：收益分红、带动就业。
绩效目标：带动10户群众实现灵活就业；村集体年实现收入2万元，村集体经济与农户按3:7进行收益分配，按村民代表大会评议方案向脱贫户和监测户倾斜落实差异化分红。</t>
  </si>
  <si>
    <t>卧龙寺
街道</t>
  </si>
  <si>
    <t>刘家台村</t>
  </si>
  <si>
    <t>卧龙寺街道办事处</t>
  </si>
  <si>
    <t>2024年卧龙寺街道南坡村灌溉设备及农机购置项目</t>
  </si>
  <si>
    <r>
      <rPr>
        <sz val="10.5"/>
        <rFont val="仿宋"/>
        <charset val="134"/>
      </rPr>
      <t>经营方式：自主经营
项目内容：购置JP75-300型+30米折叠桁架多喷头喷灌机电动驱动1套，48V 62A电池1套，恒压变频控制柜7.5KW（进口ABB变频器）1套，CDL20-5型不锈钢管道加压泵（Q=20m</t>
    </r>
    <r>
      <rPr>
        <sz val="10.5"/>
        <rFont val="宋体"/>
        <charset val="134"/>
      </rPr>
      <t>²</t>
    </r>
    <r>
      <rPr>
        <sz val="10.5"/>
        <rFont val="仿宋"/>
        <charset val="134"/>
      </rPr>
      <t xml:space="preserve"> H=58mN=5.5kw)1台，LX-400-100型离心过滤器1套，4寸双网式过滤器1套，3通道全自动智能施肥机1套，500L施肥桶（含搅拌机）1套，50型拖拉机1台；</t>
    </r>
  </si>
  <si>
    <t>产权归属：南坡村村集体
联农带农机制：收益分红、带动就业。
绩效目标：带动10户群众实现灵活就业；村集体年实现收入0.8万元，村集体经济与农户按3:7进行收益分配，按村民代表大会评议方案向脱贫户和监测户倾斜落实差异化分红。</t>
  </si>
  <si>
    <t>南坡村</t>
  </si>
  <si>
    <t>2024年金河镇牛氏庙村农机购置项目</t>
  </si>
  <si>
    <t>经营方式：自主经营
项目内容：购置4LZ-7G2A(G4)型140履带式小麦收割机1台，M2004-5G(G4)型200马力四驱拖拉机1台，配套1GKNB-270G型2.7米宽旋耕机1台，1LYF-350360型三铧液压翻转调幅犁1件，2BMG-14(7)(250)型2.7米宽幅沟播机1台。</t>
  </si>
  <si>
    <t>产权归属：牛氏庙村村集体
联农带农机制：收益分红、带动就业。
绩效目标：带动10户群众实现灵活就业；村集体年实现收入2.5万元，村集体经济与农户按3:7进行收益分配，按村民代表大会评议方案向脱贫户和监测户倾斜落实差异化分红。</t>
  </si>
  <si>
    <t>2024年金河镇陵辉村农机购置及库房建设项目</t>
  </si>
  <si>
    <t>经营方式：自主经营
项目内容：（一）农机购置：1、1GKNB-250G多功能变速旋耕机1台；2、1LYFT-350液压翻转调幅犁1架；3、M1604-5R轮式拖拉机1台；4、RLH-3000穴盘育苗机1台；5、2.5米2.5米1台；6、M504-E(G4)轮式拖拉机1台；7、2BYFSF-4玉米免耕施肥精播机1台；8、YG-800遥控割草机1台。；（二）建设农机库房一座，长度27.48米，宽度15.8米，高度10米的钢结构二层库房（含地面硬化和检修地沟）。</t>
  </si>
  <si>
    <t>产权归属：陵辉村村集体
联农带农机制：收益分红、带动就业。
绩效目标：带动10户群众实现灵活就业；村集体年实现收入9万元，村集体经济与农户按3:7进行收益分配，按村民代表大会评议方案向脱贫户和监测户倾斜落实差异化分红。</t>
  </si>
  <si>
    <t>陵辉村</t>
  </si>
  <si>
    <t>2024年蟠龙镇钟楼寺村农机购置项目</t>
  </si>
  <si>
    <t>经营方式：自主经营
项目内容：购置轮式拖拉机（MW2104-6)1台，液压翻转调幅犁（1LYFT-360)1台，谷物免耕宽幅播种机（2BMFK-16)1台，玉米免耕精量施肥播种机（2BMFX-5)1台，多功能变速旋耕机（1GKNB-270G)1台。</t>
  </si>
  <si>
    <t>产权归属：钟楼寺村集体
联农带农机制：收益分红、带动就业。
绩效目标：带动15户群众实现灵活就业；村集体年实现收入2.5万元，村集体经济与农户按3:7进行收益分配。</t>
  </si>
  <si>
    <t>①小额贷款
贴息</t>
  </si>
  <si>
    <t>2024年金台区脱贫人口小额信贷贴息</t>
  </si>
  <si>
    <t>对全区176户脱贫户或三类监测对象2024年脱贫人口小额贷款进行贴息。</t>
  </si>
  <si>
    <t>2024.01-2024.12</t>
  </si>
  <si>
    <t>对全区176户脱贫户或三类监测对象2024年金融扶贫小额贷款进行贴息，助力其发展增收。</t>
  </si>
  <si>
    <t>全区9个镇街68个村</t>
  </si>
  <si>
    <t>区金融办</t>
  </si>
  <si>
    <t>贷款贴息</t>
  </si>
  <si>
    <t>2024年金台区互助资金协会脱贫户贷款贴息</t>
  </si>
  <si>
    <t>为全区6个互助资金协会脱贫户贷款贴息。</t>
  </si>
  <si>
    <t>2024.1-2024.10</t>
  </si>
  <si>
    <t>助力523户脱贫人口及监测对象自主发展。</t>
  </si>
  <si>
    <t>区乡村振兴局</t>
  </si>
  <si>
    <t>2024年金台区脱贫劳动力跨省市就业一次性交通补助项目</t>
  </si>
  <si>
    <t>为全区跨省市就业的脱贫劳动力发放一次性交通补助</t>
  </si>
  <si>
    <t>2024年8月-12月</t>
  </si>
  <si>
    <t>为800人以上脱贫户及监测对象发放补贴，助力创业增收</t>
  </si>
  <si>
    <t>发放补贴</t>
  </si>
  <si>
    <t>2024年金台区创业致富带头人培训项目</t>
  </si>
  <si>
    <t>对全区致富带头人、驻村第一书记及驻村工作队员等100人进行年度培训。</t>
  </si>
  <si>
    <t>对全区35名致富带头人进行培训，带动脱贫户增收。</t>
  </si>
  <si>
    <t>2024年金台区农村公共基础设施管护补助项目</t>
  </si>
  <si>
    <t>为全区农村公共基础设施管护人员发放补贴</t>
  </si>
  <si>
    <t>2024.1-2024.12</t>
  </si>
  <si>
    <t>实现人员补贴全覆盖</t>
  </si>
  <si>
    <t>9个部门</t>
  </si>
  <si>
    <t>2024年金台区林业公益岗位项目</t>
  </si>
  <si>
    <t>聘用106名脱贫人口为林业公益岗位</t>
  </si>
  <si>
    <t>通过聘用106名脱贫人口为林业公益岗位，月工资每人200元，全年2400元，使脱贫户收入增加收入。</t>
  </si>
  <si>
    <t>2024年金台区交通劝导项目</t>
  </si>
  <si>
    <t>为全区12名交通劝导员发放补贴，每月1600元。</t>
  </si>
  <si>
    <t>2024年1月-12月</t>
  </si>
  <si>
    <t>使脱贫户增收</t>
  </si>
  <si>
    <t>区交安委</t>
  </si>
  <si>
    <t>2024年金台区“三类监测对象”扶贫项目资产管护公益岗位补贴项目</t>
  </si>
  <si>
    <t>为全区26户“三类监测对象”扶贫项目资产管护公益岗位发放补贴</t>
  </si>
  <si>
    <t>增加26户“三类人”家庭收入</t>
  </si>
  <si>
    <t>2024年金台区乡村建设规划项目</t>
  </si>
  <si>
    <t>为符合条件的7个建制村编制乡村建设规划，林家村，六川店村，周家庄村，韩家村，塔寺头村，陵玉村，宝丰村</t>
  </si>
  <si>
    <t>全面提升各建制村的村基础设施和环境整治水平，以保护乡村原始风貌、保留村庄原有形态为前提，努力形成一村一韵、一村一景、一家一品建设格局。</t>
  </si>
  <si>
    <t>区自规局</t>
  </si>
  <si>
    <t>2024年硖石镇董家村道路建设项目</t>
  </si>
  <si>
    <t>新建18厘米厚C25水泥路面960米，宽4.5米，厚18厘米，面积约4320平方米。新建长度约400米单车道四级公路，路基宽度4.5米，设置培土路肩等</t>
  </si>
  <si>
    <t>2024.03-2024.10</t>
  </si>
  <si>
    <t>产权归属：董家村村集体             
绩效目标：提升村基础设施质量，保障212户群众出行便利，受益总人数为,212户532人，其中直接受益脱贫人口、监测对象42户133人。</t>
  </si>
  <si>
    <t>硖石镇</t>
  </si>
  <si>
    <t>董家村</t>
  </si>
  <si>
    <t>区交通局</t>
  </si>
  <si>
    <t>2024年硖石镇杨家槽村道路建设项目</t>
  </si>
  <si>
    <t>新建18厘米厚C25混凝土路面长340米，宽3.5米，厚18厘米，面积约1190平方米。</t>
  </si>
  <si>
    <t>产权归属：杨家槽村村集体             
绩效目标：提升村基础设施质量，保障206户群众出行便利，受益总人数为,202户718人，其中直接受益脱贫人口、监测对象80户275人。</t>
  </si>
  <si>
    <t>杨家槽村</t>
  </si>
  <si>
    <t>2024年硖石镇司家窑村道路修复项目</t>
  </si>
  <si>
    <t>1、新建M7.5浆砌片石挡土墙7处（长242米，均宽1.5米，均高5米）；2、新修C25混凝土拦水带328米（宽15厘米，高20厘米）；3、安装长8米DN1000混凝土排水管一道；4、拆除恢复C25混凝土路面428平方米；5、新修波形梁护栏168米，拆除安装护栏92米。</t>
  </si>
  <si>
    <t>产权归属：司家窑村村集体             
绩效目标：提升村基础设施质量，保障162户群众出行便利，受益总人数为,162户641人，其中直接受益脱贫人口、监测对象13户44人。</t>
  </si>
  <si>
    <t>司家窑村</t>
  </si>
  <si>
    <t>2024年硖石镇李家河村水毁道路修复项目</t>
  </si>
  <si>
    <t>1.新建片石挡墙长约10米、均高4米、均宽1米，体积约40立方米；2.修复破损18厘米厚C25砼路面长约10米，宽1米，面积约10平方米。</t>
  </si>
  <si>
    <t>产权归属：李家河村集体。
绩效目标：提升村基础设施质量，保障227户群众出行便利，受益总人数为227户911人，其中直接受益脱贫人口、监测对象22户61人。</t>
  </si>
  <si>
    <t>李家河村</t>
  </si>
  <si>
    <t>2024年群众路街道北庵村水毁道路修复项目</t>
  </si>
  <si>
    <t xml:space="preserve">1.修缮四组水毁片石挡墙，长约30米，均高2.5米，宽1米，体积约75立方米；
2.修复破损18厘米厚C25砼路面约105平方米；                          3.修建200*300毫米钢筋砼拦水墙约30米。 </t>
  </si>
  <si>
    <t>产权归属：北庵村村集体 。             
绩效目标：提升村基础设施质量，保障422户群众出行便利，受益总人数为,422户1700人，其中直接受益脱贫人口、监测对象10户31人。</t>
  </si>
  <si>
    <t>群众路</t>
  </si>
  <si>
    <t>北庵村</t>
  </si>
  <si>
    <t>2024年金河镇陵原村水毁道路修复项目</t>
  </si>
  <si>
    <t>1.修复破损18厘米厚C30砼路面长约12米、宽6米，面积约72平方米；         2.修复转弯处破损18厘米厚C30砼路面长约100米、宽8米，面积约800平方米，并完善排水管道约36米；3.新建片石挡墙长约150米、均高6米、均宽1.25米，体积约1125立方米。</t>
  </si>
  <si>
    <t>产权归属：陵原村村集体。
绩效目标：提升村基础设施质量，保障656户群众出行便利，受益总人数为656户2434人，其中直接受益脱贫人口、监测对象75户226人。</t>
  </si>
  <si>
    <t>陵原村</t>
  </si>
  <si>
    <t>2024年金河宝陵村沥青路面铺设项目</t>
  </si>
  <si>
    <t>铺设柏油路面1.3公里，宽度8米、厚度5厘米，共计10400平方米。</t>
  </si>
  <si>
    <t>产权归属：宝陵村村集体。
绩效目标：提升村基础设施质量，保障431户群众出行便利，受益总人数为431户1822人，其中直接受益脱贫人口、监测对象45户231人。</t>
  </si>
  <si>
    <t>宝陵村</t>
  </si>
  <si>
    <t>2024年中山东路金陵社区道路修复项目</t>
  </si>
  <si>
    <t>修复破损18厘米厚C25砼路面长度1300米，宽度约4.5米；</t>
  </si>
  <si>
    <t>产权归属：金陵社区。
绩效目标：提升村基础设施质量，保障497户群众出行便利，受益总人数为497户1912人，其中直接受益脱贫人口、监测对象51户162人。</t>
  </si>
  <si>
    <t>中山东路</t>
  </si>
  <si>
    <t>金陵社区</t>
  </si>
  <si>
    <t>2024年中山西路胜利村巷道道路改造提升项目</t>
  </si>
  <si>
    <t>巷道道路改造提升，全长7156米，对下松动的井盖进行维修、更换，通过整体面层铣刨、机械摊铺进行路面维修作业，修复沥青路面35780平方米。</t>
  </si>
  <si>
    <t>产权归属：胜利村村集体 。             
绩效目标：提升村基础设施质量，保障133户群众出行便利，受益总人数为,133户357人，其中直接受益脱贫人口、监测对象11户40人。</t>
  </si>
  <si>
    <t>中山西路</t>
  </si>
  <si>
    <t>胜利村</t>
  </si>
  <si>
    <t>2024年金河镇陵玉村生产道路建设项目</t>
  </si>
  <si>
    <t>1.八组硬化道路长1500米，宽3.5米，厚18厘米，3:7灰土压实。2.十组硬化道路长2000米，宽3.5米，厚18厘米，3:7灰土压实。</t>
  </si>
  <si>
    <t>产权归属：陵玉村集体。
绩效目标：提升村基础设施质量，保障529户群众出行便利，受益总人数为529户2011人，其中直接受益脱贫人口、监测对象108户351人。</t>
  </si>
  <si>
    <t>陵玉村</t>
  </si>
  <si>
    <t>2024年金河镇永利村桃园配套设施建设项目</t>
  </si>
  <si>
    <t>1.新建砂石路1000米（宽3米，厚度为18厘米）。2.生产道路2公里，宽3米，厚18厘米混凝土路面。</t>
  </si>
  <si>
    <t>产权归属：永利村集体。
绩效目标：提升村基础设施质量，保障501户群众出行便利，受益总人数为501户1815人，其中直接受益脱贫人口、监测对象56户164人。</t>
  </si>
  <si>
    <t>2024年金河镇陵辉村花椒园生产道路建设项目</t>
  </si>
  <si>
    <t>新建水泥混凝土路2500米，包含宽3米路基，铺设宽3米，厚度为18厘米砂石路。</t>
  </si>
  <si>
    <t>产权归属：陵辉村集体。
绩效目标：提升村基础设施质量，保障411户群众出行便利，受益总人数为411户1520人，其中直接受益脱贫人口、监测对象64户201人。</t>
  </si>
  <si>
    <t>2024年金台区陵原供水输配水管网改造工程</t>
  </si>
  <si>
    <t>更换输配水管网总长7552米，其中DN16OPE（0.8MPa)管道325米，DN125PE（0.8MPa)管道1149米，DN110PE（0.8MPa)管道1143米，DN9OPE（1.25MPa)管道668米，DN75PE（1.6MPa)管道631米，DN63PE（1.6MPa)管道2275米，DN50PE（1.6MPa)管道1071米，DN40PE（1.6MPa)管道290米，配套排气阀井/闸阀井/排气闸阀合用井4座（D=1.2米）,浮球阀井/浮球阀水表合用井8座（长1.5米、宽0.8米、高1.1米),接管点水表井3座（长1.8米、宽1米、高1.4米），总水表井1座（长2.15米、宽1.1米、高1.4米）。</t>
  </si>
  <si>
    <t>产权归属：金河镇
绩效目标：巩固脱贫成果，提升农村公共基础设施质量和水质维护、水量保障能力，保障418户群众饮水安全 ，其中直接受益脱贫人口、监测对象62户210人。</t>
  </si>
  <si>
    <t>2024年金台区陵原供水改造工程</t>
  </si>
  <si>
    <t>1.新建日处理能力1200立方米平流式隔板反应沉淀池1座；2.购置TH-YYA-S304净水设备1套、絮凝剂，助凝剂投加装置1套、处理能力50m3/h次氯酸钠消毒装置1套。</t>
  </si>
  <si>
    <t>2024年金台区水质检测项目</t>
  </si>
  <si>
    <t>对全区农村饮水水质检测2次</t>
  </si>
  <si>
    <t>实现全区各村饮水水质达标</t>
  </si>
  <si>
    <t>全区各村</t>
  </si>
  <si>
    <t>2024年西关街道太平堡村饮水安全提升改造工程</t>
  </si>
  <si>
    <t>更换PE管道800米，增设加压设备1套。</t>
  </si>
  <si>
    <t>产权归属：太平堡村集体 。             
绩效目标：提升村基础设施质量，保障318户群众饮水安全，受益总人数为,318户1083人，其中直接受益脱贫人口、监测对象40户109人。</t>
  </si>
  <si>
    <t>西关街道</t>
  </si>
  <si>
    <t>太平堡村</t>
  </si>
  <si>
    <t>2024年金河镇石桥村饮水安全巩固提升工程</t>
  </si>
  <si>
    <t>1.二组新建30立方米蓄水池一座，铺设新63#PE管网2600米、更换150米扬程水泵1台；2.三组改造蓄水池混凝土盖板9平方米、铺设新63#PE管网3000米、更换150米扬程水泵1台3.六组铺设新63#PE管网3300米。</t>
  </si>
  <si>
    <t>产权归属：石桥村集体。             
绩效目标：巩固脱贫成果，提升农村公共基础设施质量，保障520户群众饮水安全，其中直接受益脱贫人口、监测对象52户174人。</t>
  </si>
  <si>
    <t>石桥村</t>
  </si>
  <si>
    <t>2024年群众路街道柳沟村蓄水池加固工程</t>
  </si>
  <si>
    <t>1.蓄水池坡面加固30平方米。2.新建溢水渠30米。3.对道路道沿加修1.5米挡土墙。</t>
  </si>
  <si>
    <t>产权归属：柳沟村村集体 。             
绩效目标：提升村基础设施质量，保障143户群众饮水安全，受益总人数为,143户432人，其中直接受益脱贫人口、监测对象28户75人。</t>
  </si>
  <si>
    <t>群众路街道</t>
  </si>
  <si>
    <t>柳沟村</t>
  </si>
  <si>
    <t>2024年金河镇兴隆村饮水安全巩固提升工程</t>
  </si>
  <si>
    <t>1.新建50立方米蓄水池一座；2.更换4组供水管网4000米，其中Ø50PE管道2000米、Ø32PE管道1000米、Ø20PE管道1000米。</t>
  </si>
  <si>
    <t>产权归属：兴隆村集体。             
绩效目标：巩固脱贫成果，提升农村公共基础设施质量，保障471户群众饮水安全，其中直接受益脱贫人口、监测对象63户211人。</t>
  </si>
  <si>
    <t>兴隆村</t>
  </si>
  <si>
    <t>2024年硖石镇三星村安全饮水巩固提升项目</t>
  </si>
  <si>
    <t>1.更换四组PE水管网2150米，更换三通36个，三通阀门10个，阀门10个，总阀门2个。 2.更换九组PE水管网3892米，更换三通30个，三通阀门10个，总阀2个。</t>
  </si>
  <si>
    <t>产权归属：三星村村集体。             
绩效目标：巩固脱贫成果，提升农村公共基础设施质量，保障78户群众饮水安全，其中直接受益脱贫人口、监测对象13户45人。</t>
  </si>
  <si>
    <t>三星村</t>
  </si>
  <si>
    <t>2024年金河镇段家坡村饮水安全巩固提升工程</t>
  </si>
  <si>
    <t>1.新建380米深水井一口；2.铺设Ø75PE饮水管网4000米；3.新建高10米，100立方米水塔一座；4.新建20平方米泵房1间（5米*4米*3.6米）配套相关设施。</t>
  </si>
  <si>
    <t>产权归属：段家坡村集体。             
绩效目标：巩固脱贫成果，提升农村公共基础设施质量，保障535户群众饮水安全，其中直接受益脱贫人口、监测对象102户335人。</t>
  </si>
  <si>
    <t>2024年硖石镇张家崖村安全饮水巩固提升项目</t>
  </si>
  <si>
    <t>1.对村内八九十组蓄水池进行边缘砌石改造（长5米，高3米）；2.更换DE100镀锌钢管2500米；3.更换HS-100L加氯器1个。</t>
  </si>
  <si>
    <t>产权归属：张家崖村村集体。             
绩效目标：巩固脱贫成果，提升农村公共基础设施质量，保障259户群众饮水安全，其中直接受益脱贫人口、监测对象130户438人。</t>
  </si>
  <si>
    <t>张家崖村</t>
  </si>
  <si>
    <t>2024年金河镇宝丰村饮水安全巩固提升工程</t>
  </si>
  <si>
    <t>修建200立方米蓄水池1座，并配备扬程81米Q520-81-7.5抽水泵1台</t>
  </si>
  <si>
    <t>产权归属：宝丰村集体。             
绩效目标：巩固脱贫成果，提升农村公共基础设施质量，保障418户群众饮水安全，其中直接受益脱贫人口、监测对象62户210人。</t>
  </si>
  <si>
    <t>2024年中山西路街道胜利村供水管网改造工程</t>
  </si>
  <si>
    <t>更换三、四、八组PE管道6622米,其中配水管Ø100PE管道271米，Ø80PE管道445米，Ø63PE管道1272米，Ø50PE管道1591米，Ø40PE管道372米，Ø32PE管道151米，Ø25PE入户管道2520米;闸阀井38座。</t>
  </si>
  <si>
    <t>产权归属：胜利村村集体 。             
绩效目标：提升农村公共基础设施质量，保障392户群众饮水安全，受益总人数为,392户1473人，其中直接受益脱贫人口、监测对象16户43人。</t>
  </si>
  <si>
    <t>中山西路街道</t>
  </si>
  <si>
    <t>2024年中山东路街道金陵村饮水安全巩固提升工程</t>
  </si>
  <si>
    <t>埋设供水PE管道7.8公里，配套闸阀井10座，新建调节池1座。</t>
  </si>
  <si>
    <t>产权归属：金陵村村集体 。             
绩效目标：提升村基础设施质量，保障350户群众饮水安全，受益总人数为,350户914人，其中直接受益脱贫人口、监测对象16户36人。</t>
  </si>
  <si>
    <t>中山东路街道</t>
  </si>
  <si>
    <t>金陵村</t>
  </si>
  <si>
    <t>2024年西关街道罗家堎村饮水安全提升改造工程</t>
  </si>
  <si>
    <t>新修50立方米蓄池1座，10立方米蓄水池2座，更换输配水PE管网4500米。</t>
  </si>
  <si>
    <t>产权归属：罗家堎村村集体 。             
绩效目标：提升村基础设施质量，保障281户群众饮水安全，受益总人数为,281户971人，其中直接受益脱贫人口、监测对象72户181人。</t>
  </si>
  <si>
    <t>罗家堎村</t>
  </si>
  <si>
    <t>2024年蟠龙镇北社村供水管网改造工程</t>
  </si>
  <si>
    <t>铺设PE管道8766米，其中PEØ110（1.0Mpa）488米，PEØ75（1.0Mpa）229米，PEØ63（1.6Mpa）1662米，PEØ40（1.6Mpa）1001米，PEØ32（1.6Mpa）5386米。新建闸阀井28座。</t>
  </si>
  <si>
    <t>产权归属：北社村村集体 。             
绩效目标：提升村基础设施质量，保障905户群众饮水安全，受益总人数为,905户3380人，其中直接受益脱贫人口、监测对象91户236人。</t>
  </si>
  <si>
    <t>北社村</t>
  </si>
  <si>
    <t>2024年金台区数字乡村建设项目</t>
  </si>
  <si>
    <t>完成硖石镇、金河镇33个村及中山西路街道胜利村共36个数字站点建设，其中：镇级站点2个，村级站点34个。</t>
  </si>
  <si>
    <t>2024年3月-11月</t>
  </si>
  <si>
    <t>提升全区乡村数字化水平</t>
  </si>
  <si>
    <t>2024年金台区人居环境公厕建设项目</t>
  </si>
  <si>
    <t>对蟠龙镇7个公厕、硖石镇1个公厕、陈仓镇5个公厕、群众路街道3个公厕进行改造提升并配套相关设施。</t>
  </si>
  <si>
    <t>产权归属：相关村村集体。             
绩效目标：巩固脱贫成果，提升公共基础设施水平，全面改善3837户群众农村公共服务建设水平，其中直接受益脱贫人口、监测对象399户1182人。</t>
  </si>
  <si>
    <t>2024年蟠龙镇乡村建设项目</t>
  </si>
  <si>
    <t>小村：安装6米高60瓦太阳能路灯100盏，其中：加灯杆路灯28盏，不加灯杆路灯72盏。 
钟楼寺村：安装6米高60瓦太阳能路灯53盏，其中：加灯杆路灯41盏，不加灯杆路灯12盏。
蟠龙山村：新建5米高浆砌石挡土墙22米；1米高24砖砌防护墙22米。</t>
  </si>
  <si>
    <t>产权归属：小村村集体
绩效目标：巩固脱贫成果，提升公共基础设施水平，全面改善345户群众农村公共服务建设水平，其中直接受益脱贫人口、监测对象33户85人。</t>
  </si>
  <si>
    <t>小村</t>
  </si>
  <si>
    <t>2024年金河镇乡村建设项目</t>
  </si>
  <si>
    <t>陵辉村（含金丰村5组）：村主干道基本绿化600平方米，种植百日草；修复四、五、六组破损路面6100平方米；新建四组水泥挡墙100米，均高0.8米，均宽2米；修复村主干道路东侧护坡长90米，均高4米，五组道路护坡25米，均高2米等。
段家坡村：新建长100米，宽4.5米，厚18厘米C25砼路面（利用原基础夯实）；新建C25砖混挡土墙长30米；新装太阳能路灯20盏（路灯高度6米、基础C25钢筋砼底座，长600毫米*宽600毫米*深600毫米）；一组道路硬化450平方米（长120米，均宽3.8米，厚18厘米C25砼路面，利用原基础夯实）。</t>
  </si>
  <si>
    <t>产权归属：陵辉村村集体
绩效目标：巩固脱贫成果，提升公共基础设施水平，全面改善411户群众农村公共服务建设水平，其中直接受益脱贫人口、监测对象64户201人。</t>
  </si>
  <si>
    <t>2024年硖石镇乡村建设项目</t>
  </si>
  <si>
    <t>红硖村：1.新建6处路侧错车道6米*1.5米；2.弯道内侧路面加宽6处；3.路口加宽12米*3米，路面结构为18厘米C25砼路面+20厘米砂加石垫层+30厘米3：7灰土逐层夯实+原地面夯实；4.安装6米高60瓦太阳能路灯20盏。 
董家村：1.新建厚18厘米宽3.5米C25砼路面655米（基础为原土夯实+30厘米3：7灰土逐层夯实+20厘米砂加石垫层），100米凹形简易水渠（硬化宽度增加0.5米）。 
荔家山村：1.新建C25混凝土排水渠181米（壁厚10厘米，内尺寸30厘米*40厘米）；加装C25钢筋混凝土盖板23米（盖板厚度12厘米，盖板尺寸50厘米x50厘米）。2.修建排水渠刷边坡土方量40方。3.新建截水沟2处（单处截水沟长度3.5米），安装DN300双壁波纹管20米。4.砖砌雨水收集井2座（75厘米*45厘米），加装铸铁井圈及篦子。5.新建长10米，壁厚10厘米，内尺寸30厘米*40厘米的流水槽。</t>
  </si>
  <si>
    <t>产权归属：红硖村、董家村村集体
绩效目标：巩固脱贫成果，提升公共基础设施水平，全面改善471户群众农村公共服务建设水平，其中直接受益脱贫人口、监测对象70户226人。</t>
  </si>
  <si>
    <t>红硖村
董家村</t>
  </si>
  <si>
    <t>2024年西关街道乡村建设项目</t>
  </si>
  <si>
    <t>罗家棱村：1.修复破损18厘米厚C25混凝土路面（利用原有基层）587平方米；2.新建C25混凝土排水渠34米（壁厚10厘米，内尺寸30厘米*40厘米），加装C25钢筋混凝土盖板69米（盖板厚12厘米；盖板尺寸50厘米x50厘米）；3.新建C25混凝土排水渠75米（壁板厚15厘米，底板20厘米，内尺寸40厘米x50厘米），加装C25钢筋混凝土盖板75米（盖板厚15厘米；盖板尺寸50厘米x70厘米）；4.加装DN300高密度聚乙烯双壁波纹管排水管道43米，新建Φ1000砖砌排水检查井3座。
太平堡村：1.修复破损18厘米厚C25混凝土路面108平方米（含20厘米砂加石基层）；2.新建挡土墙61米，墙高2-4.5米；3.挡土墙浆砌石（20毫米厚1：2.5水泥砂浆抹面）220立方米；4.灌伸缩缝5道。</t>
  </si>
  <si>
    <t>产权归属：罗家棱、太平堡村集体
绩效目标：巩固脱贫成果，提升公共基础设施水平，全面改善450户群众农村公共服务建设水平，其中直接受益脱贫人口、监测对象133户412人。</t>
  </si>
  <si>
    <t>罗家棱村
太平堡村</t>
  </si>
  <si>
    <t>2024年卧龙寺街道乡村建设项目</t>
  </si>
  <si>
    <t>1.新建厚18厘米C25砼路面2510平方米；2.20厘米天然砂砾石水稳路基2860平方米；3.路肩培土1400米；4.路基开挖854立方米，回填土方83立方米；5.新建错车带2处；6.道路标识牌2个；7.灌伸缩缝6道。</t>
  </si>
  <si>
    <t>产权归属：南坡村、刘家台村村集体
绩效目标：巩固脱贫成果，提升公共基础设施水平，全面改善417户群众农村公共服务建设水平，其中直接受益脱贫人口、监测对象19户55人。</t>
  </si>
  <si>
    <t>南坡村
刘家台村</t>
  </si>
  <si>
    <t>2024年蟠龙镇韩家村人居环境整治项目</t>
  </si>
  <si>
    <t>1.安装50厘米*30厘米*45厘米预制U型排水渠600米，加装45厘米*75厘米*5厘米c25钢筋混凝土非承重盖板；2.修石楠绿篱100米。</t>
  </si>
  <si>
    <t>产权归属：韩家村村集体。             
绩效目标：巩固脱贫成果，提升公共基础设施水平，全面改善886户群众人居环境，其中直接受益脱贫人口、监测对象102户326人。</t>
  </si>
  <si>
    <t>韩家村</t>
  </si>
  <si>
    <t>基础设施
建设</t>
  </si>
  <si>
    <t>2024年蟠龙镇车家寺村人居环境整治项目</t>
  </si>
  <si>
    <t>1.安装3.5米高，60瓦太阳能路灯50盏；2.铺设50厘米*25厘米*10厘米路砖 长910米，宽1.7米墙沿路面；3.整修排水渠910米，并加40厘米*60厘米15厘米c25钢筋混凝土承重盖板。</t>
  </si>
  <si>
    <t>产权归属：车家寺村村集体。             
绩效目标：巩固脱贫成果，提升公共基础设施水平，全面改善670户群众人居环境，其中直接受益脱贫人口、监测对象68户206人。</t>
  </si>
  <si>
    <t>车家寺村</t>
  </si>
  <si>
    <t>2024年蟠龙镇塔寺头村人居环境整治项目</t>
  </si>
  <si>
    <t>1.村内路面修复415平方米（厚18厘米C25砼路面）；2.安装7米高50瓦路灯66盏；3.整修排水渠260米并加装45厘米*75厘米*10厘米c25钢筋混凝土承重盖板。</t>
  </si>
  <si>
    <t>产权归属：塔寺头村村集体。             
绩效目标：巩固脱贫成果，提升公共基础设施水平，全面改善467户群众人居环境，其中直接受益脱贫人口、监测对象36户121人。</t>
  </si>
  <si>
    <t>塔寺头村</t>
  </si>
  <si>
    <t>2024年硖石镇林家村人居环境整治项目</t>
  </si>
  <si>
    <t>1.铺设沥青路面890平方米；2.铺设路砖13平方米；3.栽种4棵石楠,种植三叶草45平方米；4.村内道路拓宽51平方米（厚18厘米C25砼路面）；5.建（石制）护坡60立方米（长43米，均宽0.5米，均高2.8米）。</t>
  </si>
  <si>
    <t>产权归属：林家村村集体。             
绩效目标：巩固脱贫成果，提升公共基础设施水平，全面改善383户群众人居环境，其中直接受益脱贫人口、监测对象78户292人。</t>
  </si>
  <si>
    <t>林家村</t>
  </si>
  <si>
    <t>2024年金台区西关街道玉涧堡村乡村建设项目</t>
  </si>
  <si>
    <t>1.新建砂浆片石挡墙约540m³；2.建混凝土条型基础或砌石砂浆基础360m³；3.水泥砂浆抹面，勾勒砌石造型720㎡；4.新建高1.2米圆管安全防护栏约360米。</t>
  </si>
  <si>
    <t>产权归属：玉涧堡村村集体。             
绩效目标：巩固脱贫成果，提升公共基础设施水平，全面改善383户群众人居环境，其中直接受益脱贫人口、监测对象78户293人。</t>
  </si>
  <si>
    <t>玉涧堡村</t>
  </si>
  <si>
    <t>2024年群众路街道柳沟村乡村建设项目</t>
  </si>
  <si>
    <t>1、修复破损C25混凝土路面，长160米，宽4米，厚18厘米；2、新建20平方米垃圾屋1座，长5米，宽4米，高3.5米，C25混凝土地面20厘米厚，防火钢结构75岩棉夹芯板彩钢房；3.安装30厘米钢化波纹排水管（钢带管）160米，门前积水坑配水泥盖板11个.</t>
  </si>
  <si>
    <t>产权归属：柳沟村村集体
绩效目标：巩固脱贫成果，提升公共基础设施水平，全面改善143户群众农村公共服务建设水平，其中直接受益脱贫人口、监测对象28户75人。</t>
  </si>
  <si>
    <t>群众路
街道</t>
  </si>
  <si>
    <t>2024年中山西路街道金台村乡村建设项目</t>
  </si>
  <si>
    <t>安装6米高80瓦太阳能路灯9盏，4.2米高80瓦太阳能路灯60盏。</t>
  </si>
  <si>
    <t>产权归属：金台村村集体
绩效目标：巩固脱贫成果，提升公共基础设施水平，全面改善182户群众农村公共服务建设水平，其中直接受益脱贫人口、监测对象15户40人。</t>
  </si>
  <si>
    <t>金台村</t>
  </si>
  <si>
    <t>2024年蟠龙镇南皋村乡村建设项目</t>
  </si>
  <si>
    <t>1.新建长92米，宽3米，厚18厘米C30混凝土路面（含20厘米砂夹石基层）340平方米；2.新建C25混凝土排水渠69米（壁厚10厘米，内尺寸30厘米*40厘米），加盖C25钢筋混凝土盖板69米（盖板厚12厘米；盖板尺寸50厘米*50厘米）。3.新建砖砌护坡30米。4.安装6米高60瓦太阳能路灯15盏，其中：加灯杆路灯7盏，不加灯杆路灯8盏。</t>
  </si>
  <si>
    <t>产权归属：南皋村村集体
绩效目标：巩固脱贫成果，提升公共基础设施水平，全面改善706户群众农村公共服务建设水平，其中直接受益脱贫人口、监测对象49户132人。</t>
  </si>
  <si>
    <t>南皋村</t>
  </si>
  <si>
    <t>2024年蟠龙镇大槐树村乡村建设项目</t>
  </si>
  <si>
    <t>1.新建厚18厘米C30混凝土路面1108平方米（利用原有基层）；2.安装DN300高密度聚乙烯双壁波纹管排水管道134米；3.新建Φ1000砖砌排水检查井6座。</t>
  </si>
  <si>
    <t>产权归属：大槐树村村集体
绩效目标：巩固脱贫成果，提升公共基础设施水平，全面改善642户群众农村公共服务建设水平，其中直接受益脱贫人口、监测对象67户193人。</t>
  </si>
  <si>
    <t>大槐树村</t>
  </si>
  <si>
    <t>2024年蟠龙镇索家村乡村建设项目</t>
  </si>
  <si>
    <t>1.新建厚18厘米C30混凝土路面（20厘米砂夹石基层村民自理）2246平方米；2.新建C25混凝土排水渠139米（壁厚10厘米，内尺寸30厘米*40厘米）；3.新建高2米砖砌挡土墙。</t>
  </si>
  <si>
    <t>产权归属：索家村村集体
绩效目标：巩固脱贫成果，提升公共基础设施水平，全面改善540户群众农村公共服务建设水平，其中直接受益脱贫人口、监测对象54户144人。</t>
  </si>
  <si>
    <t>索家村</t>
  </si>
  <si>
    <t>2024年金河镇王家坡村乡村建设项目</t>
  </si>
  <si>
    <t>拆除原有砌石水沟900米、新建900米U型混凝土水沟及盖板</t>
  </si>
  <si>
    <t>产权归属：王家坡村村集体
绩效目标：巩固脱贫成果，提升公共基础设施水平，全面改善515户群众农村公共服务建设水平，其中直接受益脱贫人口、监测对象74户228人。</t>
  </si>
  <si>
    <t>王家坡村</t>
  </si>
  <si>
    <t>2024年金河镇陵玉村乡村建设项目</t>
  </si>
  <si>
    <t>1.修复破损厚18厘米宽4.5米C25砼路面66米（原有基础处理夯实）；2.新建C25砼U型排水渠66米（壁厚100毫米，内宽300毫米，高500毫米，底厚200毫米）；修整土质护坡66米，高7米。</t>
  </si>
  <si>
    <t>产权归属：陵玉村村集体
绩效目标：巩固脱贫成果，提升公共基础设施水平，全面改善529户群众农村公共服务建设水平，其中直接受益脱贫人口、监测对象108户351人。</t>
  </si>
  <si>
    <t>2024年金河镇紫原村乡村建设项目</t>
  </si>
  <si>
    <t>新建6米*5米*4米垃圾屋两处（底梁、独立基础、混凝土地面，75厚岩棉夹心板墙、顶面）；拆除原有挡土墙50米，新建砖砌挡土墙75米（底梁、构造柱）；新建（加宽）厚18厘米宽1.2米C25砼路面75米；加装波形护栏80米。</t>
  </si>
  <si>
    <t>产权归属：紫原村村集体
绩效目标：巩固脱贫成果，提升公共基础设施水平，全面改善465户群众农村公共服务建设水平，其中直接受益脱贫人口、监测对象135户362人。</t>
  </si>
  <si>
    <t>紫原村</t>
  </si>
  <si>
    <t>2024年金河镇陵原村乡村建设项目</t>
  </si>
  <si>
    <t>新装高度6米太阳能路灯90盏（含600毫米*600毫米*600毫米C25钢筋砼底座）。</t>
  </si>
  <si>
    <t>产权归属：陵原村村集体
绩效目标：巩固脱贫成果，提升公共基础设施水平，全面改善497户群众农村公共服务建设水平，其中直接受益脱贫人口、监测对象51户162人。</t>
  </si>
  <si>
    <t>2024年金河镇段家坡村道路建设项目</t>
  </si>
  <si>
    <t>建设砂石路2100米，宽4.5米，厚20厘米，配套修建300×500U形预制渠，砌水沟2900米。</t>
  </si>
  <si>
    <t>产权归属：段家坡村村集体
绩效目标：巩固脱贫成果，提升公共基础设施水平，全面改善536户群众农村公共服务建设水平，其中直接受益脱贫人口、监测对象104户337人。</t>
  </si>
  <si>
    <t>2024年金河镇兴隆村道路建设项目</t>
  </si>
  <si>
    <t>修复破损厚18厘米宽4.5米C25砼路面260米（原有基础处理夯实）。</t>
  </si>
  <si>
    <t>产权归属：兴隆村村集体
绩效目标：巩固脱贫成果，提升公共基础设施水平，全面改善471户群众农村公共服务建设水平，其中直接受益脱贫人口、监测对象63户211人。</t>
  </si>
  <si>
    <t>2024年金河镇永利村乡村建设项目</t>
  </si>
  <si>
    <t>砖砌排水沟内边墙一侧（厚120毫米，高900毫米）及抹灰150米，排水沟另一侧砖砌墙找平（厚240毫米，高120毫米）及抹灰150米；加装 C25钢筋砼盖板150米（厚160毫米，长800毫米，宽400毫米）；新建C25砼U型排水渠15米（壁厚250毫米,内宽300毫米，高900毫米，底厚200毫米）。</t>
  </si>
  <si>
    <t>产权归属：永利村村集体
绩效目标：巩固脱贫成果，提升公共基础设施水平，全面改善501户群众农村公共服务建设水平，其中直接受益脱贫人口、监测对象56户164人。</t>
  </si>
  <si>
    <t>2024年金河镇金丰村乡村建设项目</t>
  </si>
  <si>
    <t>新装高度6米太阳能路灯51盏（含600毫米*600毫米*600毫米C25钢筋砼底座）。</t>
  </si>
  <si>
    <t>产权归属：金丰村村集体
绩效目标：巩固脱贫成果，提升公共基础设施水平，全面改善354户群众农村公共服务建设水平，其中直接受益脱贫人口、监测对象46户148人。</t>
  </si>
  <si>
    <t>金丰村</t>
  </si>
  <si>
    <t>2024年金河镇石桥村乡村建设项目</t>
  </si>
  <si>
    <t>新装高度6米太阳能路灯180盏（含600毫米*600毫米*600毫米C25钢筋砼底座）。</t>
  </si>
  <si>
    <t>产权归属：石桥村村集体
绩效目标：巩固脱贫成果，提升公共基础设施水平，全面改善520户群众农村公共服务建设水平，其中直接受益脱贫人口、监测对象52户174人。</t>
  </si>
  <si>
    <t>2024年金河镇宝丰村乡村建设项目</t>
  </si>
  <si>
    <t>新装高度6米太阳能路灯50盏（含600毫米*600毫米*600毫米C25钢筋砼底座）。</t>
  </si>
  <si>
    <t>产权归属：宝丰村村集体
绩效目标：巩固脱贫成果，提升公共基础设施水平，全面改善418户群众农村公共服务建设水平，其中直接受益脱贫人口、监测对象62户210人。</t>
  </si>
  <si>
    <t>2024年金河镇数字乡村建设项目</t>
  </si>
  <si>
    <t>建设数字乡村平台系统1套。</t>
  </si>
  <si>
    <t>产权归属：永利村村集体
绩效目标：巩固脱贫成果，提升公共基础设施水平，全面改善411户群众农村公共服务建设水平，其中直接受益脱贫人口、监测对象64户201人。</t>
  </si>
  <si>
    <t>2024年硖石镇荔家山村乡村建设项目</t>
  </si>
  <si>
    <t>1.新建C25混凝土排水渠181m（壁厚10cm，内尺寸30cmx40cm）；加装C25钢筋混凝土盖板23m（盖板厚度12cm，盖板尺寸50cmx50cm）。2.修建排水渠刷边坡土方量40方。3.新建截水沟2处（单处截水沟长度3.5m），安装DN300双壁波纹管6m。4.砖砌雨水收集井一座（750mmx450mm），加装铸铁井圈及篦子。</t>
  </si>
  <si>
    <t>产权归属：荔家山村村集体
绩效目标：巩固脱贫成果，提升公共基础设施水平，全面改善174户群众农村公共服务建设水平，其中直接受益脱贫人口、监测对象51户158人。</t>
  </si>
  <si>
    <t>荔家山村</t>
  </si>
  <si>
    <t>2024年西关街道太平堡乡村建设项目</t>
  </si>
  <si>
    <t>1.修复破损18cm厚C30混凝土路面108㎡（含20cm砂加石基层）；2.新建挡土墙61米，墙高2-4.5m；3.挡土墙浆砌石（20mm厚1：2.5水泥砂浆抹面）220m³；4.灌伸缩缝5道。</t>
  </si>
  <si>
    <t>产权归属：太平堡村村集体
绩效目标：巩固脱贫成果，提升公共基础设施水平，全面改善318户群众农村公共服务建设水平，其中直接受益脱贫人口、监测对象40户109人。</t>
  </si>
  <si>
    <t>2024年西关街道新春村乡村建设项目</t>
  </si>
  <si>
    <t>安装6米高60瓦太阳能路灯30盏。</t>
  </si>
  <si>
    <t>产权归属：新春村村集体
绩效目标：巩固脱贫成果，提升公共基础设施水平，全面改善370户群众农村公共服务建设水平，其中直接受益脱贫人口、监测对象18户44人。</t>
  </si>
  <si>
    <t>新春村</t>
  </si>
  <si>
    <t>2024年金台区易地搬迁国债贴息项目</t>
  </si>
  <si>
    <t>专门用于清算本应由省级财政专项资金承担，实际由区级财政垫付的2024年易地扶贫搬迁地方政府债券利息。</t>
  </si>
  <si>
    <t>专门用于清算本应由省级财政专项资金承担，实际由区级财政垫付的2022年易地扶贫搬迁地方政府债券利息。</t>
  </si>
  <si>
    <t>区财政局</t>
  </si>
  <si>
    <t>2024年金台区“雨露计划”补助项目</t>
  </si>
  <si>
    <t>为在中职、高职、技工类院校就读的脱贫户及监测对象家庭学生发放助学补助，每生每年3000元。</t>
  </si>
  <si>
    <t>2024.02-2024.10</t>
  </si>
  <si>
    <t>为350名脱贫户及监测对象家庭学生发放助学补助，助其实现自主就业脱贫。</t>
  </si>
  <si>
    <t>2024年项目管理费项目</t>
  </si>
  <si>
    <t>安排2024年项目管理费251.77万元。</t>
  </si>
  <si>
    <t>项目管理费251.77万元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</si>
</sst>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#,##0.00_ "/>
    <numFmt numFmtId="178" formatCode="0.00_ "/>
    <numFmt numFmtId="179" formatCode="0_ "/>
  </numFmts>
  <fonts count="40">
    <font>
      <sz val="12"/>
      <name val="宋体"/>
      <charset val="134"/>
    </font>
    <font>
      <sz val="10.5"/>
      <name val="仿宋"/>
      <charset val="134"/>
    </font>
    <font>
      <b/>
      <sz val="10.5"/>
      <name val="仿宋"/>
      <charset val="134"/>
    </font>
    <font>
      <sz val="1"/>
      <name val="仿宋"/>
      <charset val="134"/>
    </font>
    <font>
      <sz val="10.5"/>
      <name val="宋体"/>
      <charset val="134"/>
      <scheme val="minor"/>
    </font>
    <font>
      <sz val="24"/>
      <name val="方正小标宋简体"/>
      <charset val="134"/>
    </font>
    <font>
      <sz val="10.5"/>
      <name val="黑体"/>
      <charset val="134"/>
    </font>
    <font>
      <sz val="11"/>
      <name val="仿宋_GB2312"/>
      <charset val="134"/>
    </font>
    <font>
      <sz val="10.5"/>
      <name val="宋体"/>
      <charset val="134"/>
    </font>
    <font>
      <sz val="18"/>
      <name val="方正小标宋简体"/>
      <charset val="134"/>
    </font>
    <font>
      <sz val="10.5"/>
      <name val="方正小标宋简体"/>
      <charset val="134"/>
    </font>
    <font>
      <sz val="10.5"/>
      <color theme="1"/>
      <name val="黑体"/>
      <charset val="134"/>
    </font>
    <font>
      <b/>
      <sz val="10.5"/>
      <color theme="1"/>
      <name val="仿宋"/>
      <charset val="134"/>
    </font>
    <font>
      <sz val="10.5"/>
      <color theme="1"/>
      <name val="仿宋"/>
      <charset val="134"/>
    </font>
    <font>
      <sz val="10.5"/>
      <color indexed="8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等线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等线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13" applyNumberFormat="0" applyFont="0" applyAlignment="0" applyProtection="0">
      <alignment vertical="center"/>
    </xf>
    <xf numFmtId="0" fontId="23" fillId="0" borderId="0">
      <protection locked="0"/>
    </xf>
    <xf numFmtId="0" fontId="20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11" borderId="16" applyNumberFormat="0" applyAlignment="0" applyProtection="0">
      <alignment vertical="center"/>
    </xf>
    <xf numFmtId="0" fontId="31" fillId="11" borderId="12" applyNumberFormat="0" applyAlignment="0" applyProtection="0">
      <alignment vertical="center"/>
    </xf>
    <xf numFmtId="0" fontId="32" fillId="12" borderId="1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7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" fillId="0" borderId="8" xfId="54" applyFont="1" applyFill="1" applyBorder="1" applyAlignment="1">
      <alignment horizontal="justify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0" fontId="1" fillId="0" borderId="8" xfId="54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justify"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0" fontId="2" fillId="0" borderId="8" xfId="54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 applyProtection="1">
      <alignment horizontal="justify" vertical="center" wrapText="1"/>
      <protection locked="0"/>
    </xf>
    <xf numFmtId="0" fontId="6" fillId="0" borderId="9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1" fillId="0" borderId="8" xfId="15" applyNumberFormat="1" applyFont="1" applyFill="1" applyBorder="1" applyAlignment="1" applyProtection="1">
      <alignment horizontal="center" vertical="center" wrapText="1"/>
    </xf>
    <xf numFmtId="0" fontId="1" fillId="0" borderId="8" xfId="58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60" applyNumberFormat="1" applyFont="1" applyFill="1" applyBorder="1" applyAlignment="1">
      <alignment horizontal="center" vertical="center" wrapText="1"/>
    </xf>
    <xf numFmtId="0" fontId="6" fillId="0" borderId="4" xfId="6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7" xfId="6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8" xfId="0" applyNumberFormat="1" applyFont="1" applyFill="1" applyBorder="1" applyAlignment="1">
      <alignment horizontal="center" vertical="center" wrapText="1"/>
    </xf>
    <xf numFmtId="0" fontId="1" fillId="0" borderId="8" xfId="54" applyNumberFormat="1" applyFont="1" applyFill="1" applyBorder="1" applyAlignment="1">
      <alignment horizontal="center" vertical="center" wrapText="1"/>
    </xf>
    <xf numFmtId="0" fontId="6" fillId="0" borderId="0" xfId="60" applyNumberFormat="1" applyFont="1" applyFill="1" applyAlignment="1">
      <alignment horizontal="right" vertical="center"/>
    </xf>
    <xf numFmtId="0" fontId="1" fillId="0" borderId="8" xfId="67" applyFont="1" applyFill="1" applyBorder="1" applyAlignment="1">
      <alignment horizontal="justify" vertical="center" wrapText="1"/>
    </xf>
    <xf numFmtId="0" fontId="1" fillId="0" borderId="8" xfId="54" applyNumberFormat="1" applyFont="1" applyFill="1" applyBorder="1" applyAlignment="1">
      <alignment horizontal="justify" vertical="center" wrapText="1"/>
    </xf>
    <xf numFmtId="0" fontId="1" fillId="0" borderId="8" xfId="61" applyFont="1" applyFill="1" applyBorder="1" applyAlignment="1">
      <alignment horizontal="justify" vertical="center" wrapText="1"/>
    </xf>
    <xf numFmtId="0" fontId="1" fillId="0" borderId="8" xfId="56" applyNumberFormat="1" applyFont="1" applyFill="1" applyBorder="1" applyAlignment="1">
      <alignment horizontal="center" vertical="center" wrapText="1"/>
    </xf>
    <xf numFmtId="0" fontId="1" fillId="0" borderId="8" xfId="56" applyFont="1" applyFill="1" applyBorder="1" applyAlignment="1">
      <alignment horizontal="justify" vertical="center" wrapText="1"/>
    </xf>
    <xf numFmtId="0" fontId="1" fillId="0" borderId="8" xfId="56" applyFont="1" applyFill="1" applyBorder="1" applyAlignment="1">
      <alignment horizontal="center" vertical="center" wrapText="1"/>
    </xf>
    <xf numFmtId="0" fontId="1" fillId="0" borderId="9" xfId="56" applyFont="1" applyFill="1" applyBorder="1" applyAlignment="1">
      <alignment horizontal="center" vertical="center" wrapText="1"/>
    </xf>
    <xf numFmtId="0" fontId="1" fillId="0" borderId="10" xfId="56" applyFont="1" applyFill="1" applyBorder="1" applyAlignment="1">
      <alignment horizontal="center" vertical="center" wrapText="1"/>
    </xf>
    <xf numFmtId="179" fontId="1" fillId="0" borderId="8" xfId="0" applyNumberFormat="1" applyFont="1" applyFill="1" applyBorder="1" applyAlignment="1">
      <alignment horizontal="center" vertical="center" wrapText="1"/>
    </xf>
    <xf numFmtId="179" fontId="1" fillId="0" borderId="8" xfId="0" applyNumberFormat="1" applyFont="1" applyFill="1" applyBorder="1" applyAlignment="1">
      <alignment horizontal="justify"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49" fontId="12" fillId="0" borderId="8" xfId="0" applyNumberFormat="1" applyFont="1" applyFill="1" applyBorder="1" applyAlignment="1">
      <alignment horizontal="left" vertical="center" wrapText="1"/>
    </xf>
    <xf numFmtId="49" fontId="13" fillId="0" borderId="8" xfId="0" applyNumberFormat="1" applyFont="1" applyFill="1" applyBorder="1" applyAlignment="1">
      <alignment horizontal="left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4" fillId="0" borderId="8" xfId="54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0" fontId="1" fillId="0" borderId="8" xfId="54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>
      <alignment vertical="center"/>
    </xf>
  </cellXfs>
  <cellStyles count="68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常规 4 2 2 2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5" xfId="57"/>
    <cellStyle name="常规 2" xfId="58"/>
    <cellStyle name="常规 23" xfId="59"/>
    <cellStyle name="常规 3" xfId="60"/>
    <cellStyle name="常规 4" xfId="61"/>
    <cellStyle name="常规 4 2" xfId="62"/>
    <cellStyle name="常规 5" xfId="63"/>
    <cellStyle name="常规 6 2 2" xfId="64"/>
    <cellStyle name="常规 7" xfId="65"/>
    <cellStyle name="常规 8" xfId="66"/>
    <cellStyle name="常规_Sheet1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2"/>
  <sheetViews>
    <sheetView zoomScale="120" zoomScaleNormal="120" workbookViewId="0">
      <pane ySplit="7" topLeftCell="A80" activePane="bottomLeft" state="frozen"/>
      <selection/>
      <selection pane="bottomLeft" activeCell="A10" sqref="A10"/>
    </sheetView>
  </sheetViews>
  <sheetFormatPr defaultColWidth="23.4" defaultRowHeight="14.25"/>
  <cols>
    <col min="1" max="1" width="29.5" style="59" customWidth="1"/>
    <col min="2" max="2" width="10.1083333333333" style="60" customWidth="1"/>
    <col min="3" max="9" width="10.1083333333333" style="61" customWidth="1"/>
    <col min="10" max="16381" width="5.625" style="61" customWidth="1"/>
    <col min="16382" max="16382" width="5.625" style="61"/>
    <col min="16383" max="16384" width="23.4" style="61"/>
  </cols>
  <sheetData>
    <row r="1" spans="1:1">
      <c r="A1" s="62" t="s">
        <v>0</v>
      </c>
    </row>
    <row r="2" ht="45" customHeight="1" spans="1:9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9">
      <c r="A3" s="64"/>
      <c r="B3" s="64"/>
      <c r="C3" s="64"/>
      <c r="D3" s="64"/>
      <c r="E3" s="64"/>
      <c r="F3" s="64"/>
      <c r="G3" s="64"/>
      <c r="H3" s="8" t="s">
        <v>2</v>
      </c>
      <c r="I3" s="8"/>
    </row>
    <row r="4" spans="1:9">
      <c r="A4" s="9" t="s">
        <v>3</v>
      </c>
      <c r="B4" s="9" t="s">
        <v>4</v>
      </c>
      <c r="C4" s="33" t="s">
        <v>5</v>
      </c>
      <c r="D4" s="37"/>
      <c r="E4" s="37"/>
      <c r="F4" s="37"/>
      <c r="G4" s="37"/>
      <c r="H4" s="37"/>
      <c r="I4" s="38"/>
    </row>
    <row r="5" spans="1:9">
      <c r="A5" s="12"/>
      <c r="B5" s="12"/>
      <c r="C5" s="9" t="s">
        <v>6</v>
      </c>
      <c r="D5" s="33" t="s">
        <v>7</v>
      </c>
      <c r="E5" s="37"/>
      <c r="F5" s="37"/>
      <c r="G5" s="37"/>
      <c r="H5" s="38"/>
      <c r="I5" s="9" t="s">
        <v>8</v>
      </c>
    </row>
    <row r="6" spans="1:9">
      <c r="A6" s="15"/>
      <c r="B6" s="15"/>
      <c r="C6" s="15"/>
      <c r="D6" s="41" t="s">
        <v>9</v>
      </c>
      <c r="E6" s="42" t="s">
        <v>10</v>
      </c>
      <c r="F6" s="42" t="s">
        <v>11</v>
      </c>
      <c r="G6" s="42" t="s">
        <v>12</v>
      </c>
      <c r="H6" s="42" t="s">
        <v>13</v>
      </c>
      <c r="I6" s="15"/>
    </row>
    <row r="7" spans="1:9">
      <c r="A7" s="17" t="s">
        <v>14</v>
      </c>
      <c r="B7" s="65">
        <f>B8+B35+B52+B72+B77+B93+B97+B100</f>
        <v>87</v>
      </c>
      <c r="C7" s="65">
        <f t="shared" ref="C7:I7" si="0">C8+C35+C52+C72+C77+C93+C97+C100</f>
        <v>7462.46</v>
      </c>
      <c r="D7" s="65">
        <f t="shared" si="0"/>
        <v>6707.46</v>
      </c>
      <c r="E7" s="65">
        <f t="shared" si="0"/>
        <v>1085</v>
      </c>
      <c r="F7" s="65">
        <f t="shared" si="0"/>
        <v>1381</v>
      </c>
      <c r="G7" s="65">
        <f t="shared" si="0"/>
        <v>484</v>
      </c>
      <c r="H7" s="65">
        <f t="shared" si="0"/>
        <v>3757.46</v>
      </c>
      <c r="I7" s="65">
        <f t="shared" si="0"/>
        <v>755</v>
      </c>
    </row>
    <row r="8" spans="1:9">
      <c r="A8" s="66" t="s">
        <v>15</v>
      </c>
      <c r="B8" s="65">
        <f>B9+B16+B21+B24+B29</f>
        <v>19</v>
      </c>
      <c r="C8" s="65">
        <f t="shared" ref="C8:I8" si="1">C9+C16+C21+C24+C29</f>
        <v>2577.7</v>
      </c>
      <c r="D8" s="65">
        <f t="shared" si="1"/>
        <v>1822.7</v>
      </c>
      <c r="E8" s="65">
        <f t="shared" si="1"/>
        <v>706</v>
      </c>
      <c r="F8" s="65">
        <f t="shared" si="1"/>
        <v>985</v>
      </c>
      <c r="G8" s="65">
        <f t="shared" si="1"/>
        <v>0</v>
      </c>
      <c r="H8" s="65">
        <f t="shared" si="1"/>
        <v>131.7</v>
      </c>
      <c r="I8" s="65">
        <f t="shared" si="1"/>
        <v>755</v>
      </c>
    </row>
    <row r="9" spans="1:9">
      <c r="A9" s="67" t="s">
        <v>16</v>
      </c>
      <c r="B9" s="65">
        <f>SUM(B10:B15)</f>
        <v>5</v>
      </c>
      <c r="C9" s="65">
        <f t="shared" ref="C9:I9" si="2">SUM(C10:C15)</f>
        <v>294</v>
      </c>
      <c r="D9" s="65">
        <f t="shared" si="2"/>
        <v>294</v>
      </c>
      <c r="E9" s="65">
        <f t="shared" si="2"/>
        <v>217</v>
      </c>
      <c r="F9" s="65">
        <f t="shared" si="2"/>
        <v>47</v>
      </c>
      <c r="G9" s="65">
        <f t="shared" si="2"/>
        <v>0</v>
      </c>
      <c r="H9" s="65">
        <f t="shared" si="2"/>
        <v>30</v>
      </c>
      <c r="I9" s="65">
        <f t="shared" si="2"/>
        <v>0</v>
      </c>
    </row>
    <row r="10" spans="1:9">
      <c r="A10" s="68" t="s">
        <v>17</v>
      </c>
      <c r="B10" s="65">
        <f>明细表!F10</f>
        <v>5</v>
      </c>
      <c r="C10" s="65">
        <f t="shared" ref="C10:C15" si="3">D10+I10</f>
        <v>294</v>
      </c>
      <c r="D10" s="65">
        <f t="shared" ref="D10:D15" si="4">SUM(E10:H10)</f>
        <v>294</v>
      </c>
      <c r="E10" s="65">
        <f>明细表!R10</f>
        <v>217</v>
      </c>
      <c r="F10" s="65">
        <f>明细表!S10</f>
        <v>47</v>
      </c>
      <c r="G10" s="65">
        <f>明细表!T10</f>
        <v>0</v>
      </c>
      <c r="H10" s="65">
        <f>明细表!U10</f>
        <v>30</v>
      </c>
      <c r="I10" s="65">
        <f>明细表!V10</f>
        <v>0</v>
      </c>
    </row>
    <row r="11" spans="1:9">
      <c r="A11" s="68" t="s">
        <v>18</v>
      </c>
      <c r="B11" s="20">
        <f>明细表!F17</f>
        <v>0</v>
      </c>
      <c r="C11" s="65">
        <f t="shared" si="3"/>
        <v>0</v>
      </c>
      <c r="D11" s="65">
        <f t="shared" si="4"/>
        <v>0</v>
      </c>
      <c r="E11" s="20">
        <f>明细表!R17</f>
        <v>0</v>
      </c>
      <c r="F11" s="20">
        <f>明细表!S17</f>
        <v>0</v>
      </c>
      <c r="G11" s="20">
        <f>明细表!T17</f>
        <v>0</v>
      </c>
      <c r="H11" s="20">
        <f>明细表!U17</f>
        <v>0</v>
      </c>
      <c r="I11" s="20">
        <f>明细表!V17</f>
        <v>0</v>
      </c>
    </row>
    <row r="12" spans="1:9">
      <c r="A12" s="68" t="s">
        <v>19</v>
      </c>
      <c r="B12" s="65">
        <f>明细表!F20</f>
        <v>0</v>
      </c>
      <c r="C12" s="65">
        <f t="shared" si="3"/>
        <v>0</v>
      </c>
      <c r="D12" s="65">
        <f t="shared" si="4"/>
        <v>0</v>
      </c>
      <c r="E12" s="65">
        <f>明细表!R20</f>
        <v>0</v>
      </c>
      <c r="F12" s="65">
        <f>明细表!S20</f>
        <v>0</v>
      </c>
      <c r="G12" s="65">
        <f>明细表!T20</f>
        <v>0</v>
      </c>
      <c r="H12" s="65">
        <f>明细表!U20</f>
        <v>0</v>
      </c>
      <c r="I12" s="65">
        <f>明细表!V20</f>
        <v>0</v>
      </c>
    </row>
    <row r="13" spans="1:9">
      <c r="A13" s="68" t="s">
        <v>20</v>
      </c>
      <c r="B13" s="65">
        <f>明细表!F23</f>
        <v>0</v>
      </c>
      <c r="C13" s="65">
        <f t="shared" si="3"/>
        <v>0</v>
      </c>
      <c r="D13" s="65">
        <f t="shared" si="4"/>
        <v>0</v>
      </c>
      <c r="E13" s="65">
        <f>明细表!R23</f>
        <v>0</v>
      </c>
      <c r="F13" s="65">
        <f>明细表!S23</f>
        <v>0</v>
      </c>
      <c r="G13" s="65">
        <f>明细表!T23</f>
        <v>0</v>
      </c>
      <c r="H13" s="65">
        <f>明细表!U23</f>
        <v>0</v>
      </c>
      <c r="I13" s="65">
        <f>明细表!V23</f>
        <v>0</v>
      </c>
    </row>
    <row r="14" spans="1:9">
      <c r="A14" s="68" t="s">
        <v>21</v>
      </c>
      <c r="B14" s="69">
        <f>明细表!F26</f>
        <v>0</v>
      </c>
      <c r="C14" s="65">
        <f t="shared" si="3"/>
        <v>0</v>
      </c>
      <c r="D14" s="65">
        <f t="shared" si="4"/>
        <v>0</v>
      </c>
      <c r="E14" s="69">
        <f>明细表!R26</f>
        <v>0</v>
      </c>
      <c r="F14" s="69">
        <f>明细表!S26</f>
        <v>0</v>
      </c>
      <c r="G14" s="69">
        <f>明细表!T26</f>
        <v>0</v>
      </c>
      <c r="H14" s="69">
        <f>明细表!U26</f>
        <v>0</v>
      </c>
      <c r="I14" s="69">
        <f>明细表!V26</f>
        <v>0</v>
      </c>
    </row>
    <row r="15" spans="1:9">
      <c r="A15" s="68" t="s">
        <v>22</v>
      </c>
      <c r="B15" s="65">
        <f>明细表!F29</f>
        <v>0</v>
      </c>
      <c r="C15" s="65">
        <f t="shared" si="3"/>
        <v>0</v>
      </c>
      <c r="D15" s="65">
        <f t="shared" si="4"/>
        <v>0</v>
      </c>
      <c r="E15" s="65">
        <f>明细表!R29</f>
        <v>0</v>
      </c>
      <c r="F15" s="65">
        <f>明细表!S29</f>
        <v>0</v>
      </c>
      <c r="G15" s="65">
        <f>明细表!T29</f>
        <v>0</v>
      </c>
      <c r="H15" s="65">
        <f>明细表!U29</f>
        <v>0</v>
      </c>
      <c r="I15" s="65">
        <f>明细表!V29</f>
        <v>0</v>
      </c>
    </row>
    <row r="16" spans="1:9">
      <c r="A16" s="67" t="s">
        <v>23</v>
      </c>
      <c r="B16" s="65">
        <f>SUM(B17:B20)</f>
        <v>3</v>
      </c>
      <c r="C16" s="65">
        <f t="shared" ref="C16:I16" si="5">SUM(C17:C20)</f>
        <v>1378</v>
      </c>
      <c r="D16" s="65">
        <f t="shared" si="5"/>
        <v>643</v>
      </c>
      <c r="E16" s="65">
        <f t="shared" si="5"/>
        <v>163</v>
      </c>
      <c r="F16" s="65">
        <f t="shared" si="5"/>
        <v>450</v>
      </c>
      <c r="G16" s="65">
        <f t="shared" si="5"/>
        <v>0</v>
      </c>
      <c r="H16" s="65">
        <f t="shared" si="5"/>
        <v>30</v>
      </c>
      <c r="I16" s="65">
        <f t="shared" si="5"/>
        <v>735</v>
      </c>
    </row>
    <row r="17" spans="1:9">
      <c r="A17" s="68" t="s">
        <v>24</v>
      </c>
      <c r="B17" s="65">
        <f>明细表!F33</f>
        <v>0</v>
      </c>
      <c r="C17" s="65">
        <f>D17+I17</f>
        <v>0</v>
      </c>
      <c r="D17" s="65">
        <f>SUM(E17:H17)</f>
        <v>0</v>
      </c>
      <c r="E17" s="65">
        <f>明细表!R33</f>
        <v>0</v>
      </c>
      <c r="F17" s="65">
        <f>明细表!S33</f>
        <v>0</v>
      </c>
      <c r="G17" s="65">
        <f>明细表!T33</f>
        <v>0</v>
      </c>
      <c r="H17" s="65">
        <f>明细表!U33</f>
        <v>0</v>
      </c>
      <c r="I17" s="65">
        <f>明细表!V33</f>
        <v>0</v>
      </c>
    </row>
    <row r="18" spans="1:9">
      <c r="A18" s="68" t="s">
        <v>25</v>
      </c>
      <c r="B18" s="69">
        <f>明细表!F36</f>
        <v>2</v>
      </c>
      <c r="C18" s="65">
        <f>D18+I18</f>
        <v>1348</v>
      </c>
      <c r="D18" s="65">
        <f>SUM(E18:H18)</f>
        <v>613</v>
      </c>
      <c r="E18" s="69">
        <f>明细表!R36</f>
        <v>163</v>
      </c>
      <c r="F18" s="69">
        <f>明细表!S36</f>
        <v>450</v>
      </c>
      <c r="G18" s="69">
        <f>明细表!T36</f>
        <v>0</v>
      </c>
      <c r="H18" s="69">
        <f>明细表!U36</f>
        <v>0</v>
      </c>
      <c r="I18" s="69">
        <f>明细表!V36</f>
        <v>735</v>
      </c>
    </row>
    <row r="19" spans="1:9">
      <c r="A19" s="68" t="s">
        <v>26</v>
      </c>
      <c r="B19" s="70">
        <f>明细表!F40</f>
        <v>0</v>
      </c>
      <c r="C19" s="65">
        <f>D19+I19</f>
        <v>0</v>
      </c>
      <c r="D19" s="65">
        <f>SUM(E19:H19)</f>
        <v>0</v>
      </c>
      <c r="E19" s="70">
        <f>明细表!R40</f>
        <v>0</v>
      </c>
      <c r="F19" s="70">
        <f>明细表!S40</f>
        <v>0</v>
      </c>
      <c r="G19" s="70">
        <f>明细表!T40</f>
        <v>0</v>
      </c>
      <c r="H19" s="70">
        <f>明细表!U40</f>
        <v>0</v>
      </c>
      <c r="I19" s="70">
        <f>明细表!V40</f>
        <v>0</v>
      </c>
    </row>
    <row r="20" spans="1:9">
      <c r="A20" s="68" t="s">
        <v>27</v>
      </c>
      <c r="B20" s="20">
        <f>明细表!F43</f>
        <v>1</v>
      </c>
      <c r="C20" s="65">
        <f>D20+I20</f>
        <v>30</v>
      </c>
      <c r="D20" s="65">
        <f>SUM(E20:H20)</f>
        <v>30</v>
      </c>
      <c r="E20" s="20">
        <f>明细表!R43</f>
        <v>0</v>
      </c>
      <c r="F20" s="20">
        <f>明细表!S43</f>
        <v>0</v>
      </c>
      <c r="G20" s="20">
        <f>明细表!T43</f>
        <v>0</v>
      </c>
      <c r="H20" s="20">
        <f>明细表!U43</f>
        <v>30</v>
      </c>
      <c r="I20" s="20">
        <f>明细表!V43</f>
        <v>0</v>
      </c>
    </row>
    <row r="21" spans="1:9">
      <c r="A21" s="67" t="s">
        <v>28</v>
      </c>
      <c r="B21" s="65">
        <f>SUM(B22:B23)</f>
        <v>1</v>
      </c>
      <c r="C21" s="65">
        <f t="shared" ref="C21:I21" si="6">SUM(C22:C23)</f>
        <v>140</v>
      </c>
      <c r="D21" s="65">
        <f t="shared" si="6"/>
        <v>120</v>
      </c>
      <c r="E21" s="65">
        <f t="shared" si="6"/>
        <v>78</v>
      </c>
      <c r="F21" s="65">
        <f t="shared" si="6"/>
        <v>42</v>
      </c>
      <c r="G21" s="65">
        <f t="shared" si="6"/>
        <v>0</v>
      </c>
      <c r="H21" s="65">
        <f t="shared" si="6"/>
        <v>0</v>
      </c>
      <c r="I21" s="65">
        <f t="shared" si="6"/>
        <v>20</v>
      </c>
    </row>
    <row r="22" ht="25.5" spans="1:9">
      <c r="A22" s="68" t="s">
        <v>29</v>
      </c>
      <c r="B22" s="65">
        <f>明细表!F47</f>
        <v>0</v>
      </c>
      <c r="C22" s="65">
        <f>D22+I22</f>
        <v>0</v>
      </c>
      <c r="D22" s="65">
        <f>SUM(E22:H22)</f>
        <v>0</v>
      </c>
      <c r="E22" s="65">
        <f>明细表!R47</f>
        <v>0</v>
      </c>
      <c r="F22" s="65">
        <f>明细表!S47</f>
        <v>0</v>
      </c>
      <c r="G22" s="65">
        <f>明细表!T47</f>
        <v>0</v>
      </c>
      <c r="H22" s="65">
        <f>明细表!U47</f>
        <v>0</v>
      </c>
      <c r="I22" s="65">
        <f>明细表!V47</f>
        <v>0</v>
      </c>
    </row>
    <row r="23" spans="1:9">
      <c r="A23" s="68" t="s">
        <v>30</v>
      </c>
      <c r="B23" s="20">
        <f>明细表!F50</f>
        <v>1</v>
      </c>
      <c r="C23" s="65">
        <f>D23+I23</f>
        <v>140</v>
      </c>
      <c r="D23" s="65">
        <f>SUM(E23:H23)</f>
        <v>120</v>
      </c>
      <c r="E23" s="20">
        <f>明细表!R50</f>
        <v>78</v>
      </c>
      <c r="F23" s="20">
        <f>明细表!S50</f>
        <v>42</v>
      </c>
      <c r="G23" s="20">
        <f>明细表!T50</f>
        <v>0</v>
      </c>
      <c r="H23" s="20">
        <f>明细表!U50</f>
        <v>0</v>
      </c>
      <c r="I23" s="20">
        <f>明细表!V50</f>
        <v>20</v>
      </c>
    </row>
    <row r="24" spans="1:9">
      <c r="A24" s="67" t="s">
        <v>31</v>
      </c>
      <c r="B24" s="65">
        <f>SUM(B25:B28)</f>
        <v>8</v>
      </c>
      <c r="C24" s="65">
        <f t="shared" ref="C24:I24" si="7">SUM(C25:C28)</f>
        <v>685.7</v>
      </c>
      <c r="D24" s="65">
        <f t="shared" si="7"/>
        <v>685.7</v>
      </c>
      <c r="E24" s="65">
        <f t="shared" si="7"/>
        <v>248</v>
      </c>
      <c r="F24" s="65">
        <f t="shared" si="7"/>
        <v>371</v>
      </c>
      <c r="G24" s="65">
        <f t="shared" si="7"/>
        <v>0</v>
      </c>
      <c r="H24" s="65">
        <f t="shared" si="7"/>
        <v>66.7</v>
      </c>
      <c r="I24" s="65">
        <f t="shared" si="7"/>
        <v>0</v>
      </c>
    </row>
    <row r="25" spans="1:9">
      <c r="A25" s="68" t="s">
        <v>32</v>
      </c>
      <c r="B25" s="65">
        <f>明细表!F54</f>
        <v>0</v>
      </c>
      <c r="C25" s="65">
        <f>D25+I25</f>
        <v>0</v>
      </c>
      <c r="D25" s="65">
        <f>SUM(E25:H25)</f>
        <v>0</v>
      </c>
      <c r="E25" s="65">
        <f>明细表!R54</f>
        <v>0</v>
      </c>
      <c r="F25" s="65">
        <f>明细表!S54</f>
        <v>0</v>
      </c>
      <c r="G25" s="65">
        <f>明细表!T54</f>
        <v>0</v>
      </c>
      <c r="H25" s="65">
        <f>明细表!U54</f>
        <v>0</v>
      </c>
      <c r="I25" s="65">
        <f>明细表!V54</f>
        <v>0</v>
      </c>
    </row>
    <row r="26" spans="1:9">
      <c r="A26" s="68" t="s">
        <v>33</v>
      </c>
      <c r="B26" s="20">
        <f>明细表!F57</f>
        <v>2</v>
      </c>
      <c r="C26" s="65">
        <f>D26+I26</f>
        <v>66.7</v>
      </c>
      <c r="D26" s="65">
        <f>SUM(E26:H26)</f>
        <v>66.7</v>
      </c>
      <c r="E26" s="20">
        <f>明细表!R57</f>
        <v>0</v>
      </c>
      <c r="F26" s="20">
        <f>明细表!S57</f>
        <v>0</v>
      </c>
      <c r="G26" s="20">
        <f>明细表!T57</f>
        <v>0</v>
      </c>
      <c r="H26" s="20">
        <f>明细表!U57</f>
        <v>66.7</v>
      </c>
      <c r="I26" s="20">
        <f>明细表!V57</f>
        <v>0</v>
      </c>
    </row>
    <row r="27" spans="1:9">
      <c r="A27" s="68" t="s">
        <v>34</v>
      </c>
      <c r="B27" s="65">
        <f>明细表!F61</f>
        <v>0</v>
      </c>
      <c r="C27" s="65">
        <f>D27+I27</f>
        <v>0</v>
      </c>
      <c r="D27" s="65">
        <f>SUM(E27:H27)</f>
        <v>0</v>
      </c>
      <c r="E27" s="65">
        <f>明细表!R61</f>
        <v>0</v>
      </c>
      <c r="F27" s="65">
        <f>明细表!S61</f>
        <v>0</v>
      </c>
      <c r="G27" s="65">
        <f>明细表!T61</f>
        <v>0</v>
      </c>
      <c r="H27" s="65">
        <f>明细表!U61</f>
        <v>0</v>
      </c>
      <c r="I27" s="65">
        <f>明细表!V61</f>
        <v>0</v>
      </c>
    </row>
    <row r="28" spans="1:9">
      <c r="A28" s="68" t="s">
        <v>35</v>
      </c>
      <c r="B28" s="65">
        <f>明细表!F64</f>
        <v>6</v>
      </c>
      <c r="C28" s="65">
        <f>D28+I28</f>
        <v>619</v>
      </c>
      <c r="D28" s="65">
        <f>SUM(E28:H28)</f>
        <v>619</v>
      </c>
      <c r="E28" s="65">
        <f>明细表!R64</f>
        <v>248</v>
      </c>
      <c r="F28" s="65">
        <f>明细表!S64</f>
        <v>371</v>
      </c>
      <c r="G28" s="65">
        <f>明细表!T64</f>
        <v>0</v>
      </c>
      <c r="H28" s="65">
        <f>明细表!U64</f>
        <v>0</v>
      </c>
      <c r="I28" s="65">
        <f>明细表!V64</f>
        <v>0</v>
      </c>
    </row>
    <row r="29" spans="1:9">
      <c r="A29" s="67" t="s">
        <v>36</v>
      </c>
      <c r="B29" s="65">
        <f>SUM(B30:B34)</f>
        <v>2</v>
      </c>
      <c r="C29" s="65">
        <f t="shared" ref="C29:I29" si="8">SUM(C30:C34)</f>
        <v>80</v>
      </c>
      <c r="D29" s="65">
        <f t="shared" si="8"/>
        <v>80</v>
      </c>
      <c r="E29" s="65">
        <f t="shared" si="8"/>
        <v>0</v>
      </c>
      <c r="F29" s="65">
        <f t="shared" si="8"/>
        <v>75</v>
      </c>
      <c r="G29" s="65">
        <f t="shared" si="8"/>
        <v>0</v>
      </c>
      <c r="H29" s="65">
        <f t="shared" si="8"/>
        <v>5</v>
      </c>
      <c r="I29" s="65">
        <f t="shared" si="8"/>
        <v>0</v>
      </c>
    </row>
    <row r="30" spans="1:9">
      <c r="A30" s="68" t="s">
        <v>37</v>
      </c>
      <c r="B30" s="70">
        <f>明细表!F73</f>
        <v>1</v>
      </c>
      <c r="C30" s="65">
        <f>D30+I30</f>
        <v>75</v>
      </c>
      <c r="D30" s="65">
        <f>SUM(E30:H30)</f>
        <v>75</v>
      </c>
      <c r="E30" s="70">
        <f>明细表!R73</f>
        <v>0</v>
      </c>
      <c r="F30" s="70">
        <f>明细表!S73</f>
        <v>75</v>
      </c>
      <c r="G30" s="70">
        <f>明细表!T73</f>
        <v>0</v>
      </c>
      <c r="H30" s="70">
        <f>明细表!U73</f>
        <v>0</v>
      </c>
      <c r="I30" s="70">
        <f>明细表!V73</f>
        <v>0</v>
      </c>
    </row>
    <row r="31" spans="1:9">
      <c r="A31" s="68" t="s">
        <v>38</v>
      </c>
      <c r="B31" s="65">
        <f>明细表!F76</f>
        <v>0</v>
      </c>
      <c r="C31" s="65">
        <f>D31+I31</f>
        <v>0</v>
      </c>
      <c r="D31" s="65">
        <f>SUM(E31:H31)</f>
        <v>0</v>
      </c>
      <c r="E31" s="65">
        <f>明细表!R76</f>
        <v>0</v>
      </c>
      <c r="F31" s="65">
        <f>明细表!S76</f>
        <v>0</v>
      </c>
      <c r="G31" s="65">
        <f>明细表!T76</f>
        <v>0</v>
      </c>
      <c r="H31" s="65">
        <f>明细表!U76</f>
        <v>0</v>
      </c>
      <c r="I31" s="65">
        <f>明细表!V76</f>
        <v>0</v>
      </c>
    </row>
    <row r="32" spans="1:9">
      <c r="A32" s="68" t="s">
        <v>39</v>
      </c>
      <c r="B32" s="65">
        <f>明细表!F79</f>
        <v>0</v>
      </c>
      <c r="C32" s="65">
        <f>D32+I32</f>
        <v>0</v>
      </c>
      <c r="D32" s="65">
        <f>SUM(E32:H32)</f>
        <v>0</v>
      </c>
      <c r="E32" s="65">
        <f>明细表!R79</f>
        <v>0</v>
      </c>
      <c r="F32" s="65">
        <f>明细表!S79</f>
        <v>0</v>
      </c>
      <c r="G32" s="65">
        <f>明细表!T79</f>
        <v>0</v>
      </c>
      <c r="H32" s="65">
        <f>明细表!U79</f>
        <v>0</v>
      </c>
      <c r="I32" s="65">
        <f>明细表!V79</f>
        <v>0</v>
      </c>
    </row>
    <row r="33" spans="1:9">
      <c r="A33" s="68" t="s">
        <v>40</v>
      </c>
      <c r="B33" s="65">
        <v>0</v>
      </c>
      <c r="C33" s="65">
        <f>D33+I33</f>
        <v>0</v>
      </c>
      <c r="D33" s="65">
        <f>SUM(E33:H33)</f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</row>
    <row r="34" spans="1:9">
      <c r="A34" s="68" t="s">
        <v>41</v>
      </c>
      <c r="B34" s="71">
        <f>明细表!F85</f>
        <v>1</v>
      </c>
      <c r="C34" s="65">
        <f>D34+I34</f>
        <v>5</v>
      </c>
      <c r="D34" s="65">
        <f>SUM(E34:H34)</f>
        <v>5</v>
      </c>
      <c r="E34" s="71">
        <f>明细表!R85</f>
        <v>0</v>
      </c>
      <c r="F34" s="71">
        <f>明细表!S85</f>
        <v>0</v>
      </c>
      <c r="G34" s="71">
        <f>明细表!T85</f>
        <v>0</v>
      </c>
      <c r="H34" s="71">
        <f>明细表!U85</f>
        <v>5</v>
      </c>
      <c r="I34" s="71">
        <f>明细表!V85</f>
        <v>0</v>
      </c>
    </row>
    <row r="35" spans="1:9">
      <c r="A35" s="66" t="s">
        <v>42</v>
      </c>
      <c r="B35" s="65">
        <f>B36+B39+B43+B46+B50</f>
        <v>6</v>
      </c>
      <c r="C35" s="65">
        <f t="shared" ref="C35:I35" si="9">C36+C39+C43+C46+C50</f>
        <v>441.53</v>
      </c>
      <c r="D35" s="65">
        <f t="shared" si="9"/>
        <v>441.53</v>
      </c>
      <c r="E35" s="65">
        <f t="shared" si="9"/>
        <v>40</v>
      </c>
      <c r="F35" s="65">
        <f t="shared" si="9"/>
        <v>0</v>
      </c>
      <c r="G35" s="65">
        <f t="shared" si="9"/>
        <v>114.05</v>
      </c>
      <c r="H35" s="65">
        <f t="shared" si="9"/>
        <v>287.48</v>
      </c>
      <c r="I35" s="65">
        <f t="shared" si="9"/>
        <v>0</v>
      </c>
    </row>
    <row r="36" spans="1:9">
      <c r="A36" s="67" t="s">
        <v>43</v>
      </c>
      <c r="B36" s="65">
        <f>SUM(B37:B38)</f>
        <v>1</v>
      </c>
      <c r="C36" s="65">
        <f t="shared" ref="C36:I36" si="10">SUM(C37:C38)</f>
        <v>40</v>
      </c>
      <c r="D36" s="65">
        <f t="shared" si="10"/>
        <v>40</v>
      </c>
      <c r="E36" s="65">
        <f t="shared" si="10"/>
        <v>40</v>
      </c>
      <c r="F36" s="65">
        <f t="shared" si="10"/>
        <v>0</v>
      </c>
      <c r="G36" s="65">
        <f t="shared" si="10"/>
        <v>0</v>
      </c>
      <c r="H36" s="65">
        <f t="shared" si="10"/>
        <v>0</v>
      </c>
      <c r="I36" s="65">
        <f t="shared" si="10"/>
        <v>0</v>
      </c>
    </row>
    <row r="37" spans="1:9">
      <c r="A37" s="68" t="s">
        <v>44</v>
      </c>
      <c r="B37" s="46">
        <f>明细表!F90</f>
        <v>1</v>
      </c>
      <c r="C37" s="65">
        <f>D37+I37</f>
        <v>40</v>
      </c>
      <c r="D37" s="65">
        <f>SUM(E37:H37)</f>
        <v>40</v>
      </c>
      <c r="E37" s="46">
        <f>明细表!R90</f>
        <v>40</v>
      </c>
      <c r="F37" s="46">
        <f>明细表!S90</f>
        <v>0</v>
      </c>
      <c r="G37" s="46">
        <f>明细表!T90</f>
        <v>0</v>
      </c>
      <c r="H37" s="46">
        <f>明细表!U90</f>
        <v>0</v>
      </c>
      <c r="I37" s="46">
        <f>明细表!V90</f>
        <v>0</v>
      </c>
    </row>
    <row r="38" spans="1:9">
      <c r="A38" s="68" t="s">
        <v>45</v>
      </c>
      <c r="B38" s="65">
        <f>明细表!F93</f>
        <v>0</v>
      </c>
      <c r="C38" s="65">
        <f>D38+I38</f>
        <v>0</v>
      </c>
      <c r="D38" s="65">
        <f>SUM(E38:H38)</f>
        <v>0</v>
      </c>
      <c r="E38" s="65">
        <f>明细表!R93</f>
        <v>0</v>
      </c>
      <c r="F38" s="65">
        <f>明细表!S93</f>
        <v>0</v>
      </c>
      <c r="G38" s="65">
        <f>明细表!T93</f>
        <v>0</v>
      </c>
      <c r="H38" s="65">
        <f>明细表!U93</f>
        <v>0</v>
      </c>
      <c r="I38" s="65">
        <f>明细表!V93</f>
        <v>0</v>
      </c>
    </row>
    <row r="39" spans="1:9">
      <c r="A39" s="67" t="s">
        <v>46</v>
      </c>
      <c r="B39" s="65">
        <f>SUM(B40:B42)</f>
        <v>0</v>
      </c>
      <c r="C39" s="65">
        <f t="shared" ref="C39:I39" si="11">SUM(C40:C42)</f>
        <v>0</v>
      </c>
      <c r="D39" s="65">
        <f t="shared" si="11"/>
        <v>0</v>
      </c>
      <c r="E39" s="65">
        <f t="shared" si="11"/>
        <v>0</v>
      </c>
      <c r="F39" s="65">
        <f t="shared" si="11"/>
        <v>0</v>
      </c>
      <c r="G39" s="65">
        <f t="shared" si="11"/>
        <v>0</v>
      </c>
      <c r="H39" s="65">
        <f t="shared" si="11"/>
        <v>0</v>
      </c>
      <c r="I39" s="65">
        <f t="shared" si="11"/>
        <v>0</v>
      </c>
    </row>
    <row r="40" spans="1:9">
      <c r="A40" s="68" t="s">
        <v>47</v>
      </c>
      <c r="B40" s="65">
        <f>明细表!F97</f>
        <v>0</v>
      </c>
      <c r="C40" s="65">
        <f>D40+I40</f>
        <v>0</v>
      </c>
      <c r="D40" s="65">
        <f>SUM(E40:H40)</f>
        <v>0</v>
      </c>
      <c r="E40" s="65">
        <f>明细表!R97</f>
        <v>0</v>
      </c>
      <c r="F40" s="65">
        <f>明细表!S97</f>
        <v>0</v>
      </c>
      <c r="G40" s="65">
        <f>明细表!T97</f>
        <v>0</v>
      </c>
      <c r="H40" s="65">
        <f>明细表!U97</f>
        <v>0</v>
      </c>
      <c r="I40" s="65">
        <f>明细表!V97</f>
        <v>0</v>
      </c>
    </row>
    <row r="41" spans="1:9">
      <c r="A41" s="68" t="s">
        <v>48</v>
      </c>
      <c r="B41" s="65">
        <f>明细表!F100</f>
        <v>0</v>
      </c>
      <c r="C41" s="65">
        <f>D41+I41</f>
        <v>0</v>
      </c>
      <c r="D41" s="65">
        <f>SUM(E41:H41)</f>
        <v>0</v>
      </c>
      <c r="E41" s="65">
        <f>明细表!R100</f>
        <v>0</v>
      </c>
      <c r="F41" s="65">
        <f>明细表!S100</f>
        <v>0</v>
      </c>
      <c r="G41" s="65">
        <f>明细表!T100</f>
        <v>0</v>
      </c>
      <c r="H41" s="65">
        <f>明细表!U100</f>
        <v>0</v>
      </c>
      <c r="I41" s="65">
        <f>明细表!V100</f>
        <v>0</v>
      </c>
    </row>
    <row r="42" spans="1:9">
      <c r="A42" s="68" t="s">
        <v>49</v>
      </c>
      <c r="B42" s="65">
        <f>明细表!F103</f>
        <v>0</v>
      </c>
      <c r="C42" s="65">
        <f>D42+I42</f>
        <v>0</v>
      </c>
      <c r="D42" s="65">
        <f>SUM(E42:H42)</f>
        <v>0</v>
      </c>
      <c r="E42" s="65">
        <f>明细表!R103</f>
        <v>0</v>
      </c>
      <c r="F42" s="65">
        <f>明细表!S103</f>
        <v>0</v>
      </c>
      <c r="G42" s="65">
        <f>明细表!T103</f>
        <v>0</v>
      </c>
      <c r="H42" s="65">
        <f>明细表!U103</f>
        <v>0</v>
      </c>
      <c r="I42" s="65">
        <f>明细表!V103</f>
        <v>0</v>
      </c>
    </row>
    <row r="43" spans="1:9">
      <c r="A43" s="67" t="s">
        <v>50</v>
      </c>
      <c r="B43" s="65">
        <f>SUM(B44:B45)</f>
        <v>0</v>
      </c>
      <c r="C43" s="65">
        <f t="shared" ref="C43:I43" si="12">SUM(C44:C45)</f>
        <v>0</v>
      </c>
      <c r="D43" s="65">
        <f t="shared" si="12"/>
        <v>0</v>
      </c>
      <c r="E43" s="65">
        <f t="shared" si="12"/>
        <v>0</v>
      </c>
      <c r="F43" s="65">
        <f t="shared" si="12"/>
        <v>0</v>
      </c>
      <c r="G43" s="65">
        <f t="shared" si="12"/>
        <v>0</v>
      </c>
      <c r="H43" s="65">
        <f t="shared" si="12"/>
        <v>0</v>
      </c>
      <c r="I43" s="65">
        <f t="shared" si="12"/>
        <v>0</v>
      </c>
    </row>
    <row r="44" spans="1:9">
      <c r="A44" s="68" t="s">
        <v>51</v>
      </c>
      <c r="B44" s="65">
        <f>明细表!F107</f>
        <v>0</v>
      </c>
      <c r="C44" s="65">
        <f>D44+I44</f>
        <v>0</v>
      </c>
      <c r="D44" s="65">
        <f>SUM(E44:H44)</f>
        <v>0</v>
      </c>
      <c r="E44" s="65">
        <f>明细表!R107</f>
        <v>0</v>
      </c>
      <c r="F44" s="65">
        <f>明细表!S107</f>
        <v>0</v>
      </c>
      <c r="G44" s="65">
        <f>明细表!T107</f>
        <v>0</v>
      </c>
      <c r="H44" s="65">
        <f>明细表!U107</f>
        <v>0</v>
      </c>
      <c r="I44" s="65">
        <f>明细表!V107</f>
        <v>0</v>
      </c>
    </row>
    <row r="45" spans="1:9">
      <c r="A45" s="68" t="s">
        <v>52</v>
      </c>
      <c r="B45" s="65">
        <f>明细表!F110</f>
        <v>0</v>
      </c>
      <c r="C45" s="65">
        <f>D45+I45</f>
        <v>0</v>
      </c>
      <c r="D45" s="65">
        <f>SUM(E45:H45)</f>
        <v>0</v>
      </c>
      <c r="E45" s="65">
        <f>明细表!R110</f>
        <v>0</v>
      </c>
      <c r="F45" s="65">
        <f>明细表!S110</f>
        <v>0</v>
      </c>
      <c r="G45" s="65">
        <f>明细表!T110</f>
        <v>0</v>
      </c>
      <c r="H45" s="65">
        <f>明细表!U110</f>
        <v>0</v>
      </c>
      <c r="I45" s="65">
        <f>明细表!V110</f>
        <v>0</v>
      </c>
    </row>
    <row r="46" spans="1:9">
      <c r="A46" s="67" t="s">
        <v>53</v>
      </c>
      <c r="B46" s="65">
        <f>SUM(B47:B49)</f>
        <v>1</v>
      </c>
      <c r="C46" s="65">
        <f t="shared" ref="C46:I46" si="13">SUM(C47:C49)</f>
        <v>18</v>
      </c>
      <c r="D46" s="65">
        <f t="shared" si="13"/>
        <v>18</v>
      </c>
      <c r="E46" s="65">
        <f t="shared" si="13"/>
        <v>0</v>
      </c>
      <c r="F46" s="65">
        <f t="shared" si="13"/>
        <v>0</v>
      </c>
      <c r="G46" s="65">
        <f t="shared" si="13"/>
        <v>0</v>
      </c>
      <c r="H46" s="65">
        <f t="shared" si="13"/>
        <v>18</v>
      </c>
      <c r="I46" s="65">
        <f t="shared" si="13"/>
        <v>0</v>
      </c>
    </row>
    <row r="47" spans="1:9">
      <c r="A47" s="68" t="s">
        <v>54</v>
      </c>
      <c r="B47" s="65">
        <f>明细表!F114</f>
        <v>1</v>
      </c>
      <c r="C47" s="65">
        <f>D47+I47</f>
        <v>18</v>
      </c>
      <c r="D47" s="65">
        <f>SUM(E47:H47)</f>
        <v>18</v>
      </c>
      <c r="E47" s="65">
        <f>明细表!R114</f>
        <v>0</v>
      </c>
      <c r="F47" s="65">
        <f>明细表!S114</f>
        <v>0</v>
      </c>
      <c r="G47" s="65">
        <f>明细表!T114</f>
        <v>0</v>
      </c>
      <c r="H47" s="65">
        <f>明细表!U114</f>
        <v>18</v>
      </c>
      <c r="I47" s="65">
        <f>明细表!V114</f>
        <v>0</v>
      </c>
    </row>
    <row r="48" spans="1:9">
      <c r="A48" s="68" t="s">
        <v>55</v>
      </c>
      <c r="B48" s="65">
        <f>明细表!F117</f>
        <v>0</v>
      </c>
      <c r="C48" s="65">
        <f>D48+I48</f>
        <v>0</v>
      </c>
      <c r="D48" s="65">
        <f>SUM(E48:H48)</f>
        <v>0</v>
      </c>
      <c r="E48" s="65">
        <f>明细表!R117</f>
        <v>0</v>
      </c>
      <c r="F48" s="65">
        <f>明细表!S117</f>
        <v>0</v>
      </c>
      <c r="G48" s="65">
        <f>明细表!T117</f>
        <v>0</v>
      </c>
      <c r="H48" s="65">
        <f>明细表!U117</f>
        <v>0</v>
      </c>
      <c r="I48" s="65">
        <f>明细表!V117</f>
        <v>0</v>
      </c>
    </row>
    <row r="49" spans="1:9">
      <c r="A49" s="68" t="s">
        <v>56</v>
      </c>
      <c r="B49" s="65">
        <f>明细表!F120</f>
        <v>0</v>
      </c>
      <c r="C49" s="65">
        <f>D49+I49</f>
        <v>0</v>
      </c>
      <c r="D49" s="65">
        <f>SUM(E49:H49)</f>
        <v>0</v>
      </c>
      <c r="E49" s="65">
        <f>明细表!R120</f>
        <v>0</v>
      </c>
      <c r="F49" s="65">
        <f>明细表!S120</f>
        <v>0</v>
      </c>
      <c r="G49" s="65">
        <f>明细表!T120</f>
        <v>0</v>
      </c>
      <c r="H49" s="65">
        <f>明细表!U120</f>
        <v>0</v>
      </c>
      <c r="I49" s="65">
        <f>明细表!V120</f>
        <v>0</v>
      </c>
    </row>
    <row r="50" spans="1:9">
      <c r="A50" s="67" t="s">
        <v>57</v>
      </c>
      <c r="B50" s="65">
        <f>SUM(B51)</f>
        <v>4</v>
      </c>
      <c r="C50" s="65">
        <f t="shared" ref="C50:I50" si="14">SUM(C51)</f>
        <v>383.53</v>
      </c>
      <c r="D50" s="65">
        <f t="shared" si="14"/>
        <v>383.53</v>
      </c>
      <c r="E50" s="65">
        <f t="shared" si="14"/>
        <v>0</v>
      </c>
      <c r="F50" s="65">
        <f t="shared" si="14"/>
        <v>0</v>
      </c>
      <c r="G50" s="65">
        <f t="shared" si="14"/>
        <v>114.05</v>
      </c>
      <c r="H50" s="65">
        <f t="shared" si="14"/>
        <v>269.48</v>
      </c>
      <c r="I50" s="65">
        <f t="shared" si="14"/>
        <v>0</v>
      </c>
    </row>
    <row r="51" spans="1:9">
      <c r="A51" s="68" t="s">
        <v>58</v>
      </c>
      <c r="B51" s="65">
        <f>明细表!F124</f>
        <v>4</v>
      </c>
      <c r="C51" s="65">
        <f>D51+I51</f>
        <v>383.53</v>
      </c>
      <c r="D51" s="65">
        <f>SUM(E51:H51)</f>
        <v>383.53</v>
      </c>
      <c r="E51" s="65">
        <f>明细表!R124</f>
        <v>0</v>
      </c>
      <c r="F51" s="65">
        <f>明细表!S124</f>
        <v>0</v>
      </c>
      <c r="G51" s="65">
        <f>明细表!T124</f>
        <v>114.05</v>
      </c>
      <c r="H51" s="65">
        <f>明细表!U124</f>
        <v>269.48</v>
      </c>
      <c r="I51" s="65">
        <f>明细表!V124</f>
        <v>0</v>
      </c>
    </row>
    <row r="52" spans="1:9">
      <c r="A52" s="66" t="s">
        <v>59</v>
      </c>
      <c r="B52" s="65">
        <f>B53+B60+B65</f>
        <v>59</v>
      </c>
      <c r="C52" s="65">
        <f t="shared" ref="C52:I52" si="15">C53+C60+C65</f>
        <v>4065.46</v>
      </c>
      <c r="D52" s="65">
        <f t="shared" si="15"/>
        <v>4065.46</v>
      </c>
      <c r="E52" s="65">
        <f t="shared" si="15"/>
        <v>239</v>
      </c>
      <c r="F52" s="65">
        <f t="shared" si="15"/>
        <v>391</v>
      </c>
      <c r="G52" s="65">
        <f t="shared" si="15"/>
        <v>364.95</v>
      </c>
      <c r="H52" s="65">
        <f t="shared" si="15"/>
        <v>3070.51</v>
      </c>
      <c r="I52" s="65">
        <f t="shared" si="15"/>
        <v>0</v>
      </c>
    </row>
    <row r="53" ht="25.5" spans="1:9">
      <c r="A53" s="67" t="s">
        <v>60</v>
      </c>
      <c r="B53" s="65">
        <f>SUM(B54:B59)</f>
        <v>29</v>
      </c>
      <c r="C53" s="65">
        <f t="shared" ref="C53:I53" si="16">SUM(C54:C59)</f>
        <v>2630.8</v>
      </c>
      <c r="D53" s="65">
        <f t="shared" si="16"/>
        <v>2630.8</v>
      </c>
      <c r="E53" s="65">
        <f t="shared" si="16"/>
        <v>167</v>
      </c>
      <c r="F53" s="65">
        <f t="shared" si="16"/>
        <v>387</v>
      </c>
      <c r="G53" s="65">
        <f t="shared" si="16"/>
        <v>0</v>
      </c>
      <c r="H53" s="65">
        <f t="shared" si="16"/>
        <v>2076.8</v>
      </c>
      <c r="I53" s="65">
        <f t="shared" si="16"/>
        <v>0</v>
      </c>
    </row>
    <row r="54" spans="1:9">
      <c r="A54" s="68" t="s">
        <v>61</v>
      </c>
      <c r="B54" s="20">
        <f>明细表!F132</f>
        <v>1</v>
      </c>
      <c r="C54" s="65">
        <f t="shared" ref="C54:C59" si="17">D54+I54</f>
        <v>90</v>
      </c>
      <c r="D54" s="65">
        <f t="shared" ref="D54:D59" si="18">SUM(E54:H54)</f>
        <v>90</v>
      </c>
      <c r="E54" s="20">
        <f>明细表!R132</f>
        <v>16</v>
      </c>
      <c r="F54" s="20">
        <f>明细表!S132</f>
        <v>74</v>
      </c>
      <c r="G54" s="20">
        <f>明细表!T132</f>
        <v>0</v>
      </c>
      <c r="H54" s="20">
        <f>明细表!U132</f>
        <v>0</v>
      </c>
      <c r="I54" s="20">
        <f>明细表!V132</f>
        <v>0</v>
      </c>
    </row>
    <row r="55" ht="25.5" spans="1:9">
      <c r="A55" s="68" t="s">
        <v>62</v>
      </c>
      <c r="B55" s="72">
        <f>明细表!F135</f>
        <v>9</v>
      </c>
      <c r="C55" s="65">
        <f t="shared" si="17"/>
        <v>428.8</v>
      </c>
      <c r="D55" s="65">
        <f t="shared" si="18"/>
        <v>428.8</v>
      </c>
      <c r="E55" s="72">
        <f>明细表!R135</f>
        <v>52</v>
      </c>
      <c r="F55" s="72">
        <f>明细表!S135</f>
        <v>165</v>
      </c>
      <c r="G55" s="72">
        <f>明细表!T135</f>
        <v>0</v>
      </c>
      <c r="H55" s="72">
        <f>明细表!U135</f>
        <v>211.8</v>
      </c>
      <c r="I55" s="72">
        <f>明细表!V135</f>
        <v>0</v>
      </c>
    </row>
    <row r="56" spans="1:9">
      <c r="A56" s="68" t="s">
        <v>63</v>
      </c>
      <c r="B56" s="65">
        <f>明细表!F146</f>
        <v>3</v>
      </c>
      <c r="C56" s="65">
        <f t="shared" si="17"/>
        <v>397</v>
      </c>
      <c r="D56" s="65">
        <f t="shared" si="18"/>
        <v>397</v>
      </c>
      <c r="E56" s="65">
        <f>明细表!R146</f>
        <v>0</v>
      </c>
      <c r="F56" s="65">
        <f>明细表!S146</f>
        <v>0</v>
      </c>
      <c r="G56" s="65">
        <f>明细表!T146</f>
        <v>0</v>
      </c>
      <c r="H56" s="65">
        <f>明细表!U146</f>
        <v>397</v>
      </c>
      <c r="I56" s="65">
        <f>明细表!V146</f>
        <v>0</v>
      </c>
    </row>
    <row r="57" spans="1:9">
      <c r="A57" s="68" t="s">
        <v>64</v>
      </c>
      <c r="B57" s="70">
        <f>明细表!F151</f>
        <v>15</v>
      </c>
      <c r="C57" s="65">
        <f t="shared" si="17"/>
        <v>1619</v>
      </c>
      <c r="D57" s="65">
        <f t="shared" si="18"/>
        <v>1619</v>
      </c>
      <c r="E57" s="70">
        <f>明细表!R151</f>
        <v>99</v>
      </c>
      <c r="F57" s="70">
        <f>明细表!S151</f>
        <v>148</v>
      </c>
      <c r="G57" s="70">
        <f>明细表!T151</f>
        <v>0</v>
      </c>
      <c r="H57" s="70">
        <f>明细表!U151</f>
        <v>1372</v>
      </c>
      <c r="I57" s="70">
        <f>明细表!V151</f>
        <v>0</v>
      </c>
    </row>
    <row r="58" ht="25.5" spans="1:9">
      <c r="A58" s="68" t="s">
        <v>65</v>
      </c>
      <c r="B58" s="65">
        <f>明细表!F168</f>
        <v>0</v>
      </c>
      <c r="C58" s="65">
        <f t="shared" si="17"/>
        <v>0</v>
      </c>
      <c r="D58" s="65">
        <f t="shared" si="18"/>
        <v>0</v>
      </c>
      <c r="E58" s="65">
        <f>明细表!R168</f>
        <v>0</v>
      </c>
      <c r="F58" s="65">
        <f>明细表!S168</f>
        <v>0</v>
      </c>
      <c r="G58" s="65">
        <f>明细表!T168</f>
        <v>0</v>
      </c>
      <c r="H58" s="65">
        <f>明细表!U168</f>
        <v>0</v>
      </c>
      <c r="I58" s="65">
        <f>明细表!V168</f>
        <v>0</v>
      </c>
    </row>
    <row r="59" ht="25.5" spans="1:9">
      <c r="A59" s="68" t="s">
        <v>66</v>
      </c>
      <c r="B59" s="65">
        <f>明细表!F171</f>
        <v>1</v>
      </c>
      <c r="C59" s="65">
        <f t="shared" si="17"/>
        <v>96</v>
      </c>
      <c r="D59" s="65">
        <f t="shared" si="18"/>
        <v>96</v>
      </c>
      <c r="E59" s="65">
        <f>明细表!R171</f>
        <v>0</v>
      </c>
      <c r="F59" s="65">
        <f>明细表!S171</f>
        <v>0</v>
      </c>
      <c r="G59" s="65">
        <f>明细表!T171</f>
        <v>0</v>
      </c>
      <c r="H59" s="65">
        <f>明细表!U171</f>
        <v>96</v>
      </c>
      <c r="I59" s="65">
        <f>明细表!V171</f>
        <v>0</v>
      </c>
    </row>
    <row r="60" spans="1:9">
      <c r="A60" s="67" t="s">
        <v>67</v>
      </c>
      <c r="B60" s="65">
        <f>SUM(B61:B64)</f>
        <v>13</v>
      </c>
      <c r="C60" s="65">
        <f t="shared" ref="C60:I60" si="19">SUM(C61:C64)</f>
        <v>941</v>
      </c>
      <c r="D60" s="65">
        <f t="shared" si="19"/>
        <v>941</v>
      </c>
      <c r="E60" s="65">
        <f t="shared" si="19"/>
        <v>72</v>
      </c>
      <c r="F60" s="65">
        <f t="shared" si="19"/>
        <v>4</v>
      </c>
      <c r="G60" s="65">
        <f t="shared" si="19"/>
        <v>364.95</v>
      </c>
      <c r="H60" s="65">
        <f t="shared" si="19"/>
        <v>500.05</v>
      </c>
      <c r="I60" s="65">
        <f t="shared" si="19"/>
        <v>0</v>
      </c>
    </row>
    <row r="61" ht="25.5" spans="1:9">
      <c r="A61" s="68" t="s">
        <v>68</v>
      </c>
      <c r="B61" s="65">
        <f>明细表!F175</f>
        <v>1</v>
      </c>
      <c r="C61" s="65">
        <f>D61+I61</f>
        <v>50</v>
      </c>
      <c r="D61" s="65">
        <f>SUM(E61:H61)</f>
        <v>50</v>
      </c>
      <c r="E61" s="65">
        <f>明细表!R175</f>
        <v>0</v>
      </c>
      <c r="F61" s="65">
        <f>明细表!S175</f>
        <v>0</v>
      </c>
      <c r="G61" s="65">
        <f>明细表!T175</f>
        <v>50</v>
      </c>
      <c r="H61" s="65">
        <f>明细表!U175</f>
        <v>0</v>
      </c>
      <c r="I61" s="65">
        <f>明细表!V175</f>
        <v>0</v>
      </c>
    </row>
    <row r="62" spans="1:9">
      <c r="A62" s="68" t="s">
        <v>69</v>
      </c>
      <c r="B62" s="65">
        <f>明细表!F178</f>
        <v>0</v>
      </c>
      <c r="C62" s="65">
        <f>D62+I62</f>
        <v>0</v>
      </c>
      <c r="D62" s="65">
        <f>SUM(E62:H62)</f>
        <v>0</v>
      </c>
      <c r="E62" s="65">
        <f>明细表!R178</f>
        <v>0</v>
      </c>
      <c r="F62" s="65">
        <f>明细表!S178</f>
        <v>0</v>
      </c>
      <c r="G62" s="65">
        <f>明细表!T178</f>
        <v>0</v>
      </c>
      <c r="H62" s="65">
        <f>明细表!U178</f>
        <v>0</v>
      </c>
      <c r="I62" s="65">
        <f>明细表!V178</f>
        <v>0</v>
      </c>
    </row>
    <row r="63" spans="1:9">
      <c r="A63" s="68" t="s">
        <v>70</v>
      </c>
      <c r="B63" s="65">
        <f>明细表!F180</f>
        <v>0</v>
      </c>
      <c r="C63" s="65">
        <f>D63+I63</f>
        <v>0</v>
      </c>
      <c r="D63" s="65">
        <f>SUM(E63:H63)</f>
        <v>0</v>
      </c>
      <c r="E63" s="65">
        <f>明细表!R180</f>
        <v>0</v>
      </c>
      <c r="F63" s="65">
        <f>明细表!S180</f>
        <v>0</v>
      </c>
      <c r="G63" s="65">
        <f>明细表!T180</f>
        <v>0</v>
      </c>
      <c r="H63" s="65">
        <f>明细表!U180</f>
        <v>0</v>
      </c>
      <c r="I63" s="65">
        <f>明细表!V180</f>
        <v>0</v>
      </c>
    </row>
    <row r="64" spans="1:9">
      <c r="A64" s="68" t="s">
        <v>71</v>
      </c>
      <c r="B64" s="20">
        <f>明细表!F183</f>
        <v>12</v>
      </c>
      <c r="C64" s="65">
        <f>D64+I64</f>
        <v>891</v>
      </c>
      <c r="D64" s="65">
        <f>SUM(E64:H64)</f>
        <v>891</v>
      </c>
      <c r="E64" s="20">
        <f>明细表!R183</f>
        <v>72</v>
      </c>
      <c r="F64" s="20">
        <f>明细表!S183</f>
        <v>4</v>
      </c>
      <c r="G64" s="20">
        <f>明细表!T183</f>
        <v>314.95</v>
      </c>
      <c r="H64" s="20">
        <f>明细表!U183</f>
        <v>500.05</v>
      </c>
      <c r="I64" s="20">
        <f>明细表!V183</f>
        <v>0</v>
      </c>
    </row>
    <row r="65" spans="1:9">
      <c r="A65" s="67" t="s">
        <v>72</v>
      </c>
      <c r="B65" s="65">
        <f>SUM(B66:B71)</f>
        <v>17</v>
      </c>
      <c r="C65" s="65">
        <f t="shared" ref="C65:I65" si="20">SUM(C66:C71)</f>
        <v>493.66</v>
      </c>
      <c r="D65" s="65">
        <f t="shared" si="20"/>
        <v>493.66</v>
      </c>
      <c r="E65" s="65">
        <f t="shared" si="20"/>
        <v>0</v>
      </c>
      <c r="F65" s="65">
        <f t="shared" si="20"/>
        <v>0</v>
      </c>
      <c r="G65" s="65">
        <f t="shared" si="20"/>
        <v>0</v>
      </c>
      <c r="H65" s="65">
        <f t="shared" si="20"/>
        <v>493.66</v>
      </c>
      <c r="I65" s="65">
        <f t="shared" si="20"/>
        <v>0</v>
      </c>
    </row>
    <row r="66" spans="1:9">
      <c r="A66" s="68" t="s">
        <v>73</v>
      </c>
      <c r="B66" s="65">
        <f>明细表!F198</f>
        <v>0</v>
      </c>
      <c r="C66" s="65">
        <f t="shared" ref="C66:C71" si="21">D66+I66</f>
        <v>0</v>
      </c>
      <c r="D66" s="65">
        <f t="shared" ref="D66:D71" si="22">SUM(E66:H66)</f>
        <v>0</v>
      </c>
      <c r="E66" s="65">
        <f>明细表!R198</f>
        <v>0</v>
      </c>
      <c r="F66" s="65">
        <f>明细表!S198</f>
        <v>0</v>
      </c>
      <c r="G66" s="65">
        <f>明细表!T198</f>
        <v>0</v>
      </c>
      <c r="H66" s="65">
        <f>明细表!U198</f>
        <v>0</v>
      </c>
      <c r="I66" s="65">
        <f>明细表!V198</f>
        <v>0</v>
      </c>
    </row>
    <row r="67" spans="1:9">
      <c r="A67" s="68" t="s">
        <v>74</v>
      </c>
      <c r="B67" s="65">
        <f>明细表!F201</f>
        <v>0</v>
      </c>
      <c r="C67" s="65">
        <f t="shared" si="21"/>
        <v>0</v>
      </c>
      <c r="D67" s="65">
        <f t="shared" si="22"/>
        <v>0</v>
      </c>
      <c r="E67" s="65">
        <f>明细表!R201</f>
        <v>0</v>
      </c>
      <c r="F67" s="65">
        <f>明细表!S201</f>
        <v>0</v>
      </c>
      <c r="G67" s="65">
        <f>明细表!T201</f>
        <v>0</v>
      </c>
      <c r="H67" s="65">
        <f>明细表!U201</f>
        <v>0</v>
      </c>
      <c r="I67" s="65">
        <f>明细表!V201</f>
        <v>0</v>
      </c>
    </row>
    <row r="68" ht="25.5" spans="1:9">
      <c r="A68" s="68" t="s">
        <v>75</v>
      </c>
      <c r="B68" s="65">
        <f>明细表!F204</f>
        <v>0</v>
      </c>
      <c r="C68" s="65">
        <f t="shared" si="21"/>
        <v>0</v>
      </c>
      <c r="D68" s="65">
        <f t="shared" si="22"/>
        <v>0</v>
      </c>
      <c r="E68" s="65">
        <f>明细表!R204</f>
        <v>0</v>
      </c>
      <c r="F68" s="65">
        <f>明细表!S204</f>
        <v>0</v>
      </c>
      <c r="G68" s="65">
        <f>明细表!T204</f>
        <v>0</v>
      </c>
      <c r="H68" s="65">
        <f>明细表!U204</f>
        <v>0</v>
      </c>
      <c r="I68" s="65">
        <f>明细表!V204</f>
        <v>0</v>
      </c>
    </row>
    <row r="69" spans="1:9">
      <c r="A69" s="68" t="s">
        <v>76</v>
      </c>
      <c r="B69" s="65">
        <f>明细表!F207</f>
        <v>0</v>
      </c>
      <c r="C69" s="65">
        <f t="shared" si="21"/>
        <v>0</v>
      </c>
      <c r="D69" s="65">
        <f t="shared" si="22"/>
        <v>0</v>
      </c>
      <c r="E69" s="65">
        <f>明细表!R207</f>
        <v>0</v>
      </c>
      <c r="F69" s="65">
        <f>明细表!S207</f>
        <v>0</v>
      </c>
      <c r="G69" s="65">
        <f>明细表!T207</f>
        <v>0</v>
      </c>
      <c r="H69" s="65">
        <f>明细表!U207</f>
        <v>0</v>
      </c>
      <c r="I69" s="65">
        <f>明细表!V207</f>
        <v>0</v>
      </c>
    </row>
    <row r="70" ht="25.5" spans="1:9">
      <c r="A70" s="68" t="s">
        <v>77</v>
      </c>
      <c r="B70" s="65">
        <f>明细表!F210</f>
        <v>0</v>
      </c>
      <c r="C70" s="65">
        <f t="shared" si="21"/>
        <v>0</v>
      </c>
      <c r="D70" s="65">
        <f t="shared" si="22"/>
        <v>0</v>
      </c>
      <c r="E70" s="65">
        <f>明细表!R210</f>
        <v>0</v>
      </c>
      <c r="F70" s="65">
        <f>明细表!S210</f>
        <v>0</v>
      </c>
      <c r="G70" s="65">
        <f>明细表!T210</f>
        <v>0</v>
      </c>
      <c r="H70" s="65">
        <f>明细表!U210</f>
        <v>0</v>
      </c>
      <c r="I70" s="65">
        <f>明细表!V210</f>
        <v>0</v>
      </c>
    </row>
    <row r="71" ht="38.25" spans="1:9">
      <c r="A71" s="68" t="s">
        <v>78</v>
      </c>
      <c r="B71" s="65">
        <f>明细表!F213</f>
        <v>17</v>
      </c>
      <c r="C71" s="65">
        <f t="shared" si="21"/>
        <v>493.66</v>
      </c>
      <c r="D71" s="65">
        <f t="shared" si="22"/>
        <v>493.66</v>
      </c>
      <c r="E71" s="65">
        <f>明细表!R213</f>
        <v>0</v>
      </c>
      <c r="F71" s="65">
        <f>明细表!S213</f>
        <v>0</v>
      </c>
      <c r="G71" s="65">
        <f>明细表!T213</f>
        <v>0</v>
      </c>
      <c r="H71" s="65">
        <f>明细表!U213</f>
        <v>493.66</v>
      </c>
      <c r="I71" s="65">
        <f>明细表!V213</f>
        <v>0</v>
      </c>
    </row>
    <row r="72" spans="1:9">
      <c r="A72" s="66" t="s">
        <v>79</v>
      </c>
      <c r="B72" s="65">
        <f>B73</f>
        <v>1</v>
      </c>
      <c r="C72" s="65">
        <f t="shared" ref="C72:I72" si="23">C73</f>
        <v>21</v>
      </c>
      <c r="D72" s="65">
        <f t="shared" si="23"/>
        <v>21</v>
      </c>
      <c r="E72" s="65">
        <f t="shared" si="23"/>
        <v>0</v>
      </c>
      <c r="F72" s="65">
        <f t="shared" si="23"/>
        <v>0</v>
      </c>
      <c r="G72" s="65">
        <f t="shared" si="23"/>
        <v>0</v>
      </c>
      <c r="H72" s="65">
        <f t="shared" si="23"/>
        <v>21</v>
      </c>
      <c r="I72" s="65">
        <f t="shared" si="23"/>
        <v>0</v>
      </c>
    </row>
    <row r="73" spans="1:9">
      <c r="A73" s="67" t="s">
        <v>80</v>
      </c>
      <c r="B73" s="65">
        <f>SUM(B74:B76)</f>
        <v>1</v>
      </c>
      <c r="C73" s="65">
        <f t="shared" ref="C73:I73" si="24">SUM(C74:C76)</f>
        <v>21</v>
      </c>
      <c r="D73" s="65">
        <f t="shared" si="24"/>
        <v>21</v>
      </c>
      <c r="E73" s="65">
        <f t="shared" si="24"/>
        <v>0</v>
      </c>
      <c r="F73" s="65">
        <f t="shared" si="24"/>
        <v>0</v>
      </c>
      <c r="G73" s="65">
        <f t="shared" si="24"/>
        <v>0</v>
      </c>
      <c r="H73" s="65">
        <f t="shared" si="24"/>
        <v>21</v>
      </c>
      <c r="I73" s="65">
        <f t="shared" si="24"/>
        <v>0</v>
      </c>
    </row>
    <row r="74" spans="1:9">
      <c r="A74" s="68" t="s">
        <v>81</v>
      </c>
      <c r="B74" s="65">
        <f>明细表!F234</f>
        <v>0</v>
      </c>
      <c r="C74" s="65">
        <f>D74+I74</f>
        <v>0</v>
      </c>
      <c r="D74" s="65">
        <f>SUM(E74:H74)</f>
        <v>0</v>
      </c>
      <c r="E74" s="65">
        <f>明细表!R234</f>
        <v>0</v>
      </c>
      <c r="F74" s="65">
        <f>明细表!S234</f>
        <v>0</v>
      </c>
      <c r="G74" s="65">
        <f>明细表!T234</f>
        <v>0</v>
      </c>
      <c r="H74" s="65">
        <f>明细表!U234</f>
        <v>0</v>
      </c>
      <c r="I74" s="65">
        <f>明细表!V234</f>
        <v>0</v>
      </c>
    </row>
    <row r="75" spans="1:9">
      <c r="A75" s="68" t="s">
        <v>82</v>
      </c>
      <c r="B75" s="65">
        <f>明细表!F237</f>
        <v>0</v>
      </c>
      <c r="C75" s="65">
        <f>D75+I75</f>
        <v>0</v>
      </c>
      <c r="D75" s="65">
        <f>SUM(E75:H75)</f>
        <v>0</v>
      </c>
      <c r="E75" s="65">
        <f>明细表!R237</f>
        <v>0</v>
      </c>
      <c r="F75" s="65">
        <f>明细表!S237</f>
        <v>0</v>
      </c>
      <c r="G75" s="65">
        <f>明细表!T237</f>
        <v>0</v>
      </c>
      <c r="H75" s="65">
        <f>明细表!U237</f>
        <v>0</v>
      </c>
      <c r="I75" s="65">
        <f>明细表!V237</f>
        <v>0</v>
      </c>
    </row>
    <row r="76" spans="1:9">
      <c r="A76" s="68" t="s">
        <v>83</v>
      </c>
      <c r="B76" s="20">
        <f>明细表!F240</f>
        <v>1</v>
      </c>
      <c r="C76" s="65">
        <f>D76+I76</f>
        <v>21</v>
      </c>
      <c r="D76" s="65">
        <f>SUM(E76:H76)</f>
        <v>21</v>
      </c>
      <c r="E76" s="20">
        <f>明细表!R240</f>
        <v>0</v>
      </c>
      <c r="F76" s="20">
        <f>明细表!S240</f>
        <v>0</v>
      </c>
      <c r="G76" s="20">
        <f>明细表!T240</f>
        <v>0</v>
      </c>
      <c r="H76" s="20">
        <f>明细表!U240</f>
        <v>21</v>
      </c>
      <c r="I76" s="20">
        <f>明细表!V240</f>
        <v>0</v>
      </c>
    </row>
    <row r="77" spans="1:9">
      <c r="A77" s="66" t="s">
        <v>84</v>
      </c>
      <c r="B77" s="65">
        <f>B78+B80+B84+B88</f>
        <v>1</v>
      </c>
      <c r="C77" s="65">
        <f t="shared" ref="C77:I77" si="25">C78+C80+C84+C88</f>
        <v>105</v>
      </c>
      <c r="D77" s="65">
        <f t="shared" si="25"/>
        <v>105</v>
      </c>
      <c r="E77" s="65">
        <f t="shared" si="25"/>
        <v>100</v>
      </c>
      <c r="F77" s="65">
        <f t="shared" si="25"/>
        <v>5</v>
      </c>
      <c r="G77" s="65">
        <f t="shared" si="25"/>
        <v>0</v>
      </c>
      <c r="H77" s="65">
        <f t="shared" si="25"/>
        <v>0</v>
      </c>
      <c r="I77" s="65">
        <f t="shared" si="25"/>
        <v>0</v>
      </c>
    </row>
    <row r="78" spans="1:9">
      <c r="A78" s="73" t="s">
        <v>85</v>
      </c>
      <c r="B78" s="65">
        <f>SUM(B79)</f>
        <v>0</v>
      </c>
      <c r="C78" s="65">
        <f t="shared" ref="C78:I78" si="26">SUM(C79)</f>
        <v>0</v>
      </c>
      <c r="D78" s="65">
        <f t="shared" si="26"/>
        <v>0</v>
      </c>
      <c r="E78" s="65">
        <f t="shared" si="26"/>
        <v>0</v>
      </c>
      <c r="F78" s="65">
        <f t="shared" si="26"/>
        <v>0</v>
      </c>
      <c r="G78" s="65">
        <f t="shared" si="26"/>
        <v>0</v>
      </c>
      <c r="H78" s="65">
        <f t="shared" si="26"/>
        <v>0</v>
      </c>
      <c r="I78" s="65">
        <f t="shared" si="26"/>
        <v>0</v>
      </c>
    </row>
    <row r="79" spans="1:9">
      <c r="A79" s="68" t="s">
        <v>86</v>
      </c>
      <c r="B79" s="65">
        <f>明细表!F245</f>
        <v>0</v>
      </c>
      <c r="C79" s="65">
        <f>D79+I79</f>
        <v>0</v>
      </c>
      <c r="D79" s="65">
        <f>SUM(E79:H79)</f>
        <v>0</v>
      </c>
      <c r="E79" s="65">
        <f>明细表!R245</f>
        <v>0</v>
      </c>
      <c r="F79" s="65">
        <f>明细表!S245</f>
        <v>0</v>
      </c>
      <c r="G79" s="65">
        <f>明细表!T245</f>
        <v>0</v>
      </c>
      <c r="H79" s="65">
        <f>明细表!U245</f>
        <v>0</v>
      </c>
      <c r="I79" s="65">
        <f>明细表!V245</f>
        <v>0</v>
      </c>
    </row>
    <row r="80" spans="1:9">
      <c r="A80" s="73" t="s">
        <v>87</v>
      </c>
      <c r="B80" s="65">
        <f>SUM(B81:B83)</f>
        <v>1</v>
      </c>
      <c r="C80" s="65">
        <f t="shared" ref="C80:I80" si="27">SUM(C81:C83)</f>
        <v>105</v>
      </c>
      <c r="D80" s="65">
        <f t="shared" si="27"/>
        <v>105</v>
      </c>
      <c r="E80" s="65">
        <f t="shared" si="27"/>
        <v>100</v>
      </c>
      <c r="F80" s="65">
        <f t="shared" si="27"/>
        <v>5</v>
      </c>
      <c r="G80" s="65">
        <f t="shared" si="27"/>
        <v>0</v>
      </c>
      <c r="H80" s="65">
        <f t="shared" si="27"/>
        <v>0</v>
      </c>
      <c r="I80" s="65">
        <f t="shared" si="27"/>
        <v>0</v>
      </c>
    </row>
    <row r="81" spans="1:9">
      <c r="A81" s="68" t="s">
        <v>88</v>
      </c>
      <c r="B81" s="70">
        <f>明细表!F249</f>
        <v>1</v>
      </c>
      <c r="C81" s="65">
        <f>D81+I81</f>
        <v>105</v>
      </c>
      <c r="D81" s="65">
        <f>SUM(E81:H81)</f>
        <v>105</v>
      </c>
      <c r="E81" s="70">
        <f>明细表!R249</f>
        <v>100</v>
      </c>
      <c r="F81" s="70">
        <f>明细表!S249</f>
        <v>5</v>
      </c>
      <c r="G81" s="70">
        <f>明细表!T249</f>
        <v>0</v>
      </c>
      <c r="H81" s="70">
        <f>明细表!U249</f>
        <v>0</v>
      </c>
      <c r="I81" s="70">
        <f>明细表!V249</f>
        <v>0</v>
      </c>
    </row>
    <row r="82" spans="1:9">
      <c r="A82" s="68" t="s">
        <v>89</v>
      </c>
      <c r="B82" s="65">
        <f>明细表!F252</f>
        <v>0</v>
      </c>
      <c r="C82" s="65">
        <f>D82+I82</f>
        <v>0</v>
      </c>
      <c r="D82" s="65">
        <f>SUM(E82:H82)</f>
        <v>0</v>
      </c>
      <c r="E82" s="65">
        <f>明细表!R252</f>
        <v>0</v>
      </c>
      <c r="F82" s="65">
        <f>明细表!S252</f>
        <v>0</v>
      </c>
      <c r="G82" s="65">
        <f>明细表!T252</f>
        <v>0</v>
      </c>
      <c r="H82" s="65">
        <f>明细表!U252</f>
        <v>0</v>
      </c>
      <c r="I82" s="65">
        <f>明细表!V252</f>
        <v>0</v>
      </c>
    </row>
    <row r="83" spans="1:9">
      <c r="A83" s="68" t="s">
        <v>90</v>
      </c>
      <c r="B83" s="65">
        <f>明细表!F255</f>
        <v>0</v>
      </c>
      <c r="C83" s="65">
        <f>D83+I83</f>
        <v>0</v>
      </c>
      <c r="D83" s="65">
        <f>SUM(E83:H83)</f>
        <v>0</v>
      </c>
      <c r="E83" s="65">
        <f>明细表!R255</f>
        <v>0</v>
      </c>
      <c r="F83" s="65">
        <f>明细表!S255</f>
        <v>0</v>
      </c>
      <c r="G83" s="65">
        <f>明细表!T255</f>
        <v>0</v>
      </c>
      <c r="H83" s="65">
        <f>明细表!U255</f>
        <v>0</v>
      </c>
      <c r="I83" s="65">
        <f>明细表!V255</f>
        <v>0</v>
      </c>
    </row>
    <row r="84" s="58" customFormat="1" ht="13.5" spans="1:9">
      <c r="A84" s="73" t="s">
        <v>91</v>
      </c>
      <c r="B84" s="20">
        <f>SUM(B85:B87)</f>
        <v>0</v>
      </c>
      <c r="C84" s="20">
        <f t="shared" ref="C84:I84" si="28">SUM(C85:C87)</f>
        <v>0</v>
      </c>
      <c r="D84" s="20">
        <f t="shared" si="28"/>
        <v>0</v>
      </c>
      <c r="E84" s="20">
        <f t="shared" si="28"/>
        <v>0</v>
      </c>
      <c r="F84" s="20">
        <f t="shared" si="28"/>
        <v>0</v>
      </c>
      <c r="G84" s="20">
        <f t="shared" si="28"/>
        <v>0</v>
      </c>
      <c r="H84" s="20">
        <f t="shared" si="28"/>
        <v>0</v>
      </c>
      <c r="I84" s="20">
        <f t="shared" si="28"/>
        <v>0</v>
      </c>
    </row>
    <row r="85" s="58" customFormat="1" ht="13.5" spans="1:9">
      <c r="A85" s="68" t="s">
        <v>92</v>
      </c>
      <c r="B85" s="20">
        <f>明细表!F259</f>
        <v>0</v>
      </c>
      <c r="C85" s="65">
        <f>D85+I85</f>
        <v>0</v>
      </c>
      <c r="D85" s="65">
        <f>SUM(E85:H85)</f>
        <v>0</v>
      </c>
      <c r="E85" s="20">
        <f>明细表!R259</f>
        <v>0</v>
      </c>
      <c r="F85" s="20">
        <f>明细表!S259</f>
        <v>0</v>
      </c>
      <c r="G85" s="20">
        <f>明细表!T259</f>
        <v>0</v>
      </c>
      <c r="H85" s="20">
        <f>明细表!U259</f>
        <v>0</v>
      </c>
      <c r="I85" s="20">
        <f>明细表!V259</f>
        <v>0</v>
      </c>
    </row>
    <row r="86" s="58" customFormat="1" ht="13.5" spans="1:9">
      <c r="A86" s="68" t="s">
        <v>93</v>
      </c>
      <c r="B86" s="20">
        <f>明细表!F262</f>
        <v>0</v>
      </c>
      <c r="C86" s="65">
        <f>D86+I86</f>
        <v>0</v>
      </c>
      <c r="D86" s="65">
        <f>SUM(E86:H86)</f>
        <v>0</v>
      </c>
      <c r="E86" s="20">
        <f>明细表!R262</f>
        <v>0</v>
      </c>
      <c r="F86" s="20">
        <f>明细表!S262</f>
        <v>0</v>
      </c>
      <c r="G86" s="20">
        <f>明细表!T262</f>
        <v>0</v>
      </c>
      <c r="H86" s="20">
        <f>明细表!U262</f>
        <v>0</v>
      </c>
      <c r="I86" s="20">
        <f>明细表!V262</f>
        <v>0</v>
      </c>
    </row>
    <row r="87" s="58" customFormat="1" ht="13.5" spans="1:9">
      <c r="A87" s="68" t="s">
        <v>94</v>
      </c>
      <c r="B87" s="20">
        <f>明细表!F265</f>
        <v>0</v>
      </c>
      <c r="C87" s="65">
        <f>D87+I87</f>
        <v>0</v>
      </c>
      <c r="D87" s="65">
        <f>SUM(E87:H87)</f>
        <v>0</v>
      </c>
      <c r="E87" s="20">
        <f>明细表!R265</f>
        <v>0</v>
      </c>
      <c r="F87" s="20">
        <f>明细表!S265</f>
        <v>0</v>
      </c>
      <c r="G87" s="20">
        <f>明细表!T265</f>
        <v>0</v>
      </c>
      <c r="H87" s="20">
        <f>明细表!U265</f>
        <v>0</v>
      </c>
      <c r="I87" s="20">
        <f>明细表!V265</f>
        <v>0</v>
      </c>
    </row>
    <row r="88" s="58" customFormat="1" ht="13.5" spans="1:9">
      <c r="A88" s="73" t="s">
        <v>95</v>
      </c>
      <c r="B88" s="20">
        <f>SUM(B89:B92)</f>
        <v>0</v>
      </c>
      <c r="C88" s="20">
        <f>SUM(C89:C92)</f>
        <v>0</v>
      </c>
      <c r="D88" s="20">
        <f t="shared" ref="C88:I88" si="29">SUM(D89:D92)</f>
        <v>0</v>
      </c>
      <c r="E88" s="20">
        <f t="shared" si="29"/>
        <v>0</v>
      </c>
      <c r="F88" s="20">
        <f t="shared" si="29"/>
        <v>0</v>
      </c>
      <c r="G88" s="20">
        <f t="shared" si="29"/>
        <v>0</v>
      </c>
      <c r="H88" s="20">
        <f t="shared" si="29"/>
        <v>0</v>
      </c>
      <c r="I88" s="20">
        <f t="shared" si="29"/>
        <v>0</v>
      </c>
    </row>
    <row r="89" s="58" customFormat="1" ht="13.5" spans="1:9">
      <c r="A89" s="68" t="s">
        <v>96</v>
      </c>
      <c r="B89" s="20">
        <f>明细表!F269</f>
        <v>0</v>
      </c>
      <c r="C89" s="65">
        <f>D89+I89</f>
        <v>0</v>
      </c>
      <c r="D89" s="65">
        <f>SUM(E89:H89)</f>
        <v>0</v>
      </c>
      <c r="E89" s="20">
        <f>明细表!R269</f>
        <v>0</v>
      </c>
      <c r="F89" s="20">
        <f>明细表!S269</f>
        <v>0</v>
      </c>
      <c r="G89" s="20">
        <f>明细表!T269</f>
        <v>0</v>
      </c>
      <c r="H89" s="20">
        <f>明细表!U269</f>
        <v>0</v>
      </c>
      <c r="I89" s="20">
        <f>明细表!V269</f>
        <v>0</v>
      </c>
    </row>
    <row r="90" s="58" customFormat="1" ht="13.5" spans="1:9">
      <c r="A90" s="68" t="s">
        <v>97</v>
      </c>
      <c r="B90" s="20">
        <f>明细表!F272</f>
        <v>0</v>
      </c>
      <c r="C90" s="65">
        <f>D90+I90</f>
        <v>0</v>
      </c>
      <c r="D90" s="65">
        <f>SUM(E90:H90)</f>
        <v>0</v>
      </c>
      <c r="E90" s="20">
        <f>明细表!R272</f>
        <v>0</v>
      </c>
      <c r="F90" s="20">
        <f>明细表!S272</f>
        <v>0</v>
      </c>
      <c r="G90" s="20">
        <f>明细表!T272</f>
        <v>0</v>
      </c>
      <c r="H90" s="20">
        <f>明细表!U272</f>
        <v>0</v>
      </c>
      <c r="I90" s="20">
        <f>明细表!V272</f>
        <v>0</v>
      </c>
    </row>
    <row r="91" s="58" customFormat="1" ht="13.5" spans="1:9">
      <c r="A91" s="68" t="s">
        <v>98</v>
      </c>
      <c r="B91" s="20">
        <f>明细表!F275</f>
        <v>0</v>
      </c>
      <c r="C91" s="65">
        <f>D91+I91</f>
        <v>0</v>
      </c>
      <c r="D91" s="65">
        <f>SUM(E91:H91)</f>
        <v>0</v>
      </c>
      <c r="E91" s="20">
        <f>明细表!R275</f>
        <v>0</v>
      </c>
      <c r="F91" s="20">
        <f>明细表!S275</f>
        <v>0</v>
      </c>
      <c r="G91" s="20">
        <f>明细表!T275</f>
        <v>0</v>
      </c>
      <c r="H91" s="20">
        <f>明细表!U275</f>
        <v>0</v>
      </c>
      <c r="I91" s="20">
        <f>明细表!V275</f>
        <v>0</v>
      </c>
    </row>
    <row r="92" s="58" customFormat="1" ht="13.5" spans="1:9">
      <c r="A92" s="68" t="s">
        <v>99</v>
      </c>
      <c r="B92" s="20">
        <v>0</v>
      </c>
      <c r="C92" s="65">
        <f>D92+I92</f>
        <v>0</v>
      </c>
      <c r="D92" s="65">
        <f>SUM(E92:H92)</f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</row>
    <row r="93" spans="1:9">
      <c r="A93" s="66" t="s">
        <v>100</v>
      </c>
      <c r="B93" s="65">
        <f>B94</f>
        <v>0</v>
      </c>
      <c r="C93" s="65">
        <f t="shared" ref="C93:I93" si="30">C94</f>
        <v>0</v>
      </c>
      <c r="D93" s="65">
        <f t="shared" si="30"/>
        <v>0</v>
      </c>
      <c r="E93" s="65">
        <f t="shared" si="30"/>
        <v>0</v>
      </c>
      <c r="F93" s="65">
        <f t="shared" si="30"/>
        <v>0</v>
      </c>
      <c r="G93" s="65">
        <f t="shared" si="30"/>
        <v>0</v>
      </c>
      <c r="H93" s="65">
        <f t="shared" si="30"/>
        <v>0</v>
      </c>
      <c r="I93" s="65">
        <f t="shared" si="30"/>
        <v>0</v>
      </c>
    </row>
    <row r="94" spans="1:9">
      <c r="A94" s="73" t="s">
        <v>101</v>
      </c>
      <c r="B94" s="65">
        <f>SUM(B95:B96)</f>
        <v>0</v>
      </c>
      <c r="C94" s="65">
        <f t="shared" ref="C94:I94" si="31">SUM(C95:C96)</f>
        <v>0</v>
      </c>
      <c r="D94" s="65">
        <f t="shared" si="31"/>
        <v>0</v>
      </c>
      <c r="E94" s="65">
        <f t="shared" si="31"/>
        <v>0</v>
      </c>
      <c r="F94" s="65">
        <f t="shared" si="31"/>
        <v>0</v>
      </c>
      <c r="G94" s="65">
        <f t="shared" si="31"/>
        <v>0</v>
      </c>
      <c r="H94" s="65">
        <f t="shared" si="31"/>
        <v>0</v>
      </c>
      <c r="I94" s="65">
        <f t="shared" si="31"/>
        <v>0</v>
      </c>
    </row>
    <row r="95" spans="1:9">
      <c r="A95" s="68" t="s">
        <v>102</v>
      </c>
      <c r="B95" s="65">
        <f>明细表!F283</f>
        <v>0</v>
      </c>
      <c r="C95" s="65">
        <f>D95+I95</f>
        <v>0</v>
      </c>
      <c r="D95" s="65">
        <f>SUM(E95:H95)</f>
        <v>0</v>
      </c>
      <c r="E95" s="65">
        <f>明细表!R283</f>
        <v>0</v>
      </c>
      <c r="F95" s="65">
        <f>明细表!S283</f>
        <v>0</v>
      </c>
      <c r="G95" s="65">
        <f>明细表!T283</f>
        <v>0</v>
      </c>
      <c r="H95" s="65">
        <f>明细表!U283</f>
        <v>0</v>
      </c>
      <c r="I95" s="65">
        <f>明细表!V283</f>
        <v>0</v>
      </c>
    </row>
    <row r="96" ht="25.5" spans="1:9">
      <c r="A96" s="68" t="s">
        <v>103</v>
      </c>
      <c r="B96" s="65">
        <f>明细表!F286</f>
        <v>0</v>
      </c>
      <c r="C96" s="65">
        <f>D96+I96</f>
        <v>0</v>
      </c>
      <c r="D96" s="65">
        <f>SUM(E96:H96)</f>
        <v>0</v>
      </c>
      <c r="E96" s="65">
        <f>明细表!R286</f>
        <v>0</v>
      </c>
      <c r="F96" s="65">
        <f>明细表!S286</f>
        <v>0</v>
      </c>
      <c r="G96" s="65">
        <f>明细表!T286</f>
        <v>0</v>
      </c>
      <c r="H96" s="65">
        <f>明细表!U286</f>
        <v>0</v>
      </c>
      <c r="I96" s="65">
        <f>明细表!V286</f>
        <v>0</v>
      </c>
    </row>
    <row r="97" spans="1:9">
      <c r="A97" s="66" t="s">
        <v>104</v>
      </c>
      <c r="B97" s="65">
        <f>B98</f>
        <v>1</v>
      </c>
      <c r="C97" s="65">
        <f t="shared" ref="C97:I97" si="32">C98</f>
        <v>251.77</v>
      </c>
      <c r="D97" s="65">
        <f t="shared" si="32"/>
        <v>251.77</v>
      </c>
      <c r="E97" s="65">
        <f t="shared" si="32"/>
        <v>0</v>
      </c>
      <c r="F97" s="65">
        <f t="shared" si="32"/>
        <v>0</v>
      </c>
      <c r="G97" s="65">
        <f t="shared" si="32"/>
        <v>5</v>
      </c>
      <c r="H97" s="65">
        <f t="shared" si="32"/>
        <v>246.77</v>
      </c>
      <c r="I97" s="65">
        <f t="shared" si="32"/>
        <v>0</v>
      </c>
    </row>
    <row r="98" spans="1:9">
      <c r="A98" s="67" t="s">
        <v>105</v>
      </c>
      <c r="B98" s="65">
        <f>SUM(B99)</f>
        <v>1</v>
      </c>
      <c r="C98" s="65">
        <f t="shared" ref="C98:I98" si="33">SUM(C99)</f>
        <v>251.77</v>
      </c>
      <c r="D98" s="65">
        <f t="shared" si="33"/>
        <v>251.77</v>
      </c>
      <c r="E98" s="65">
        <f t="shared" si="33"/>
        <v>0</v>
      </c>
      <c r="F98" s="65">
        <f t="shared" si="33"/>
        <v>0</v>
      </c>
      <c r="G98" s="65">
        <f t="shared" si="33"/>
        <v>5</v>
      </c>
      <c r="H98" s="65">
        <f t="shared" si="33"/>
        <v>246.77</v>
      </c>
      <c r="I98" s="65">
        <f t="shared" si="33"/>
        <v>0</v>
      </c>
    </row>
    <row r="99" spans="1:9">
      <c r="A99" s="68" t="s">
        <v>106</v>
      </c>
      <c r="B99" s="65">
        <f>明细表!F291</f>
        <v>1</v>
      </c>
      <c r="C99" s="65">
        <f>D99+I99</f>
        <v>251.77</v>
      </c>
      <c r="D99" s="65">
        <f>SUM(E99:H99)</f>
        <v>251.77</v>
      </c>
      <c r="E99" s="65">
        <f>明细表!R291</f>
        <v>0</v>
      </c>
      <c r="F99" s="65">
        <f>明细表!S291</f>
        <v>0</v>
      </c>
      <c r="G99" s="65">
        <f>明细表!T291</f>
        <v>5</v>
      </c>
      <c r="H99" s="65">
        <f>明细表!U291</f>
        <v>246.77</v>
      </c>
      <c r="I99" s="65">
        <f>明细表!V291</f>
        <v>0</v>
      </c>
    </row>
    <row r="100" spans="1:9">
      <c r="A100" s="66" t="s">
        <v>107</v>
      </c>
      <c r="B100" s="65">
        <f>B101</f>
        <v>0</v>
      </c>
      <c r="C100" s="65">
        <f t="shared" ref="C100:I100" si="34">C101</f>
        <v>0</v>
      </c>
      <c r="D100" s="65">
        <f t="shared" si="34"/>
        <v>0</v>
      </c>
      <c r="E100" s="65">
        <f t="shared" si="34"/>
        <v>0</v>
      </c>
      <c r="F100" s="65">
        <f t="shared" si="34"/>
        <v>0</v>
      </c>
      <c r="G100" s="65">
        <f t="shared" si="34"/>
        <v>0</v>
      </c>
      <c r="H100" s="65">
        <f t="shared" si="34"/>
        <v>0</v>
      </c>
      <c r="I100" s="65">
        <f t="shared" si="34"/>
        <v>0</v>
      </c>
    </row>
    <row r="101" spans="1:9">
      <c r="A101" s="67" t="s">
        <v>108</v>
      </c>
      <c r="B101" s="65">
        <v>0</v>
      </c>
      <c r="C101" s="65">
        <v>0</v>
      </c>
      <c r="D101" s="65">
        <v>0</v>
      </c>
      <c r="E101" s="65">
        <v>0</v>
      </c>
      <c r="F101" s="65">
        <v>0</v>
      </c>
      <c r="G101" s="65">
        <v>0</v>
      </c>
      <c r="H101" s="65">
        <v>0</v>
      </c>
      <c r="I101" s="65">
        <v>0</v>
      </c>
    </row>
    <row r="102" spans="1:9">
      <c r="A102" s="74"/>
      <c r="B102" s="75"/>
      <c r="C102" s="76"/>
      <c r="D102" s="76"/>
      <c r="E102" s="76"/>
      <c r="F102" s="76"/>
      <c r="G102" s="76"/>
      <c r="H102" s="76"/>
      <c r="I102" s="76"/>
    </row>
  </sheetData>
  <autoFilter ref="A6:I101">
    <extLst/>
  </autoFilter>
  <mergeCells count="8">
    <mergeCell ref="A2:I2"/>
    <mergeCell ref="H3:I3"/>
    <mergeCell ref="C4:I4"/>
    <mergeCell ref="D5:H5"/>
    <mergeCell ref="A4:A6"/>
    <mergeCell ref="B4:B6"/>
    <mergeCell ref="C5:C6"/>
    <mergeCell ref="I5:I6"/>
  </mergeCells>
  <printOptions horizontalCentered="1"/>
  <pageMargins left="0.392361111111111" right="0.392361111111111" top="0.392361111111111" bottom="0.392361111111111" header="0" footer="0"/>
  <pageSetup paperSize="9" scale="99" fitToHeight="0" orientation="portrait" useFirstPageNumber="1" horizontalDpi="600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Z292"/>
  <sheetViews>
    <sheetView tabSelected="1" zoomScale="110" zoomScaleNormal="110" workbookViewId="0">
      <pane ySplit="7" topLeftCell="A44" activePane="bottomLeft" state="frozen"/>
      <selection/>
      <selection pane="bottomLeft" activeCell="X44" sqref="X44"/>
    </sheetView>
  </sheetViews>
  <sheetFormatPr defaultColWidth="5.6" defaultRowHeight="12.75"/>
  <cols>
    <col min="1" max="1" width="11.125" style="1" customWidth="1"/>
    <col min="2" max="2" width="9.75" style="1" customWidth="1"/>
    <col min="3" max="3" width="29" style="1" customWidth="1"/>
    <col min="4" max="4" width="8.74166666666667" style="1" customWidth="1"/>
    <col min="5" max="5" width="31.625" style="4" customWidth="1"/>
    <col min="6" max="6" width="3.375" style="1" customWidth="1"/>
    <col min="7" max="8" width="2.875" style="1" customWidth="1"/>
    <col min="9" max="9" width="4.375" style="1" customWidth="1"/>
    <col min="10" max="11" width="4.5" style="1" customWidth="1"/>
    <col min="12" max="12" width="4.875" style="1" customWidth="1"/>
    <col min="13" max="14" width="5.75" style="1" customWidth="1"/>
    <col min="15" max="15" width="6.625" style="1" customWidth="1"/>
    <col min="16" max="17" width="8.375" style="1" customWidth="1"/>
    <col min="18" max="18" width="5.375" style="1" customWidth="1"/>
    <col min="19" max="20" width="7.375" style="1" customWidth="1"/>
    <col min="21" max="21" width="7.5" style="1" customWidth="1"/>
    <col min="22" max="22" width="5.375" style="1" customWidth="1"/>
    <col min="23" max="23" width="4.875" style="1" customWidth="1"/>
    <col min="24" max="24" width="4.625" style="1" customWidth="1"/>
    <col min="25" max="25" width="5.75" style="1" customWidth="1"/>
    <col min="26" max="26" width="4.375" style="1" customWidth="1"/>
    <col min="27" max="16384" width="5.6" style="1"/>
  </cols>
  <sheetData>
    <row r="1" s="1" customFormat="1" spans="1:5">
      <c r="A1" s="5" t="s">
        <v>109</v>
      </c>
      <c r="E1" s="4"/>
    </row>
    <row r="2" s="1" customFormat="1" ht="43" customHeight="1" spans="1:26">
      <c r="A2" s="6" t="s">
        <v>110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spans="1:25">
      <c r="A3" s="7"/>
      <c r="B3" s="7"/>
      <c r="C3" s="7"/>
      <c r="D3" s="7"/>
      <c r="E3" s="8"/>
      <c r="F3" s="7"/>
      <c r="G3" s="7"/>
      <c r="H3" s="7"/>
      <c r="I3" s="8"/>
      <c r="J3" s="8"/>
      <c r="K3" s="8"/>
      <c r="L3" s="8"/>
      <c r="M3" s="8"/>
      <c r="N3" s="8"/>
      <c r="O3" s="8"/>
      <c r="P3" s="7"/>
      <c r="Q3" s="8"/>
      <c r="R3" s="8"/>
      <c r="S3" s="8"/>
      <c r="T3" s="8"/>
      <c r="U3" s="8"/>
      <c r="V3" s="8"/>
      <c r="Y3" s="47" t="s">
        <v>2</v>
      </c>
    </row>
    <row r="4" s="1" customFormat="1" ht="24" customHeight="1" spans="1:26">
      <c r="A4" s="9" t="s">
        <v>3</v>
      </c>
      <c r="B4" s="9" t="s">
        <v>111</v>
      </c>
      <c r="C4" s="9" t="s">
        <v>112</v>
      </c>
      <c r="D4" s="9" t="s">
        <v>113</v>
      </c>
      <c r="E4" s="9" t="s">
        <v>114</v>
      </c>
      <c r="F4" s="9" t="s">
        <v>115</v>
      </c>
      <c r="G4" s="10" t="s">
        <v>116</v>
      </c>
      <c r="H4" s="11"/>
      <c r="I4" s="9" t="s">
        <v>117</v>
      </c>
      <c r="J4" s="9" t="s">
        <v>118</v>
      </c>
      <c r="K4" s="9" t="s">
        <v>119</v>
      </c>
      <c r="L4" s="10" t="s">
        <v>120</v>
      </c>
      <c r="M4" s="11"/>
      <c r="N4" s="10" t="s">
        <v>121</v>
      </c>
      <c r="O4" s="11"/>
      <c r="P4" s="33" t="s">
        <v>5</v>
      </c>
      <c r="Q4" s="37"/>
      <c r="R4" s="37"/>
      <c r="S4" s="37"/>
      <c r="T4" s="37"/>
      <c r="U4" s="37"/>
      <c r="V4" s="38"/>
      <c r="W4" s="39" t="s">
        <v>122</v>
      </c>
      <c r="X4" s="39" t="s">
        <v>123</v>
      </c>
      <c r="Y4" s="39" t="s">
        <v>124</v>
      </c>
      <c r="Z4" s="39" t="s">
        <v>125</v>
      </c>
    </row>
    <row r="5" s="1" customFormat="1" ht="24" customHeight="1" spans="1:26">
      <c r="A5" s="12"/>
      <c r="B5" s="12"/>
      <c r="C5" s="12"/>
      <c r="D5" s="12"/>
      <c r="E5" s="12"/>
      <c r="F5" s="12"/>
      <c r="G5" s="13"/>
      <c r="H5" s="14"/>
      <c r="I5" s="12"/>
      <c r="J5" s="12"/>
      <c r="K5" s="12"/>
      <c r="L5" s="13"/>
      <c r="M5" s="14"/>
      <c r="N5" s="13"/>
      <c r="O5" s="14"/>
      <c r="P5" s="9" t="s">
        <v>6</v>
      </c>
      <c r="Q5" s="33" t="s">
        <v>7</v>
      </c>
      <c r="R5" s="37"/>
      <c r="S5" s="37"/>
      <c r="T5" s="37"/>
      <c r="U5" s="38"/>
      <c r="V5" s="9" t="s">
        <v>126</v>
      </c>
      <c r="W5" s="40"/>
      <c r="X5" s="40"/>
      <c r="Y5" s="40"/>
      <c r="Z5" s="40"/>
    </row>
    <row r="6" s="1" customFormat="1" ht="24" customHeight="1" spans="1:26">
      <c r="A6" s="15"/>
      <c r="B6" s="15"/>
      <c r="C6" s="15"/>
      <c r="D6" s="15"/>
      <c r="E6" s="15"/>
      <c r="F6" s="15"/>
      <c r="G6" s="16" t="s">
        <v>127</v>
      </c>
      <c r="H6" s="16" t="s">
        <v>128</v>
      </c>
      <c r="I6" s="15"/>
      <c r="J6" s="15"/>
      <c r="K6" s="15"/>
      <c r="L6" s="16" t="s">
        <v>129</v>
      </c>
      <c r="M6" s="16" t="s">
        <v>130</v>
      </c>
      <c r="N6" s="16" t="s">
        <v>129</v>
      </c>
      <c r="O6" s="16" t="s">
        <v>130</v>
      </c>
      <c r="P6" s="15"/>
      <c r="Q6" s="41" t="s">
        <v>9</v>
      </c>
      <c r="R6" s="42" t="s">
        <v>10</v>
      </c>
      <c r="S6" s="42" t="s">
        <v>11</v>
      </c>
      <c r="T6" s="42" t="s">
        <v>12</v>
      </c>
      <c r="U6" s="42" t="s">
        <v>13</v>
      </c>
      <c r="V6" s="15"/>
      <c r="W6" s="43"/>
      <c r="X6" s="43"/>
      <c r="Y6" s="43"/>
      <c r="Z6" s="43"/>
    </row>
    <row r="7" s="1" customFormat="1" spans="1:26">
      <c r="A7" s="17" t="s">
        <v>14</v>
      </c>
      <c r="B7" s="18"/>
      <c r="C7" s="18"/>
      <c r="D7" s="19"/>
      <c r="E7" s="18"/>
      <c r="F7" s="20">
        <f>F8+F88+F130+F232+F243+F281+F289</f>
        <v>87</v>
      </c>
      <c r="G7" s="20"/>
      <c r="H7" s="20"/>
      <c r="I7" s="20"/>
      <c r="J7" s="20"/>
      <c r="K7" s="20"/>
      <c r="L7" s="20"/>
      <c r="M7" s="20"/>
      <c r="N7" s="20"/>
      <c r="O7" s="20"/>
      <c r="P7" s="20">
        <f t="shared" ref="P7:V7" si="0">P8+P88+P130+P232+P243+P281+P289</f>
        <v>7462.46</v>
      </c>
      <c r="Q7" s="20">
        <f t="shared" si="0"/>
        <v>6707.46</v>
      </c>
      <c r="R7" s="20">
        <f t="shared" si="0"/>
        <v>1085</v>
      </c>
      <c r="S7" s="20">
        <f t="shared" si="0"/>
        <v>1381</v>
      </c>
      <c r="T7" s="20">
        <f t="shared" si="0"/>
        <v>484</v>
      </c>
      <c r="U7" s="20">
        <f t="shared" si="0"/>
        <v>3757.46</v>
      </c>
      <c r="V7" s="20">
        <f t="shared" si="0"/>
        <v>755</v>
      </c>
      <c r="W7" s="19"/>
      <c r="X7" s="19"/>
      <c r="Y7" s="19"/>
      <c r="Z7" s="19"/>
    </row>
    <row r="8" s="2" customFormat="1" spans="1:26">
      <c r="A8" s="19" t="s">
        <v>15</v>
      </c>
      <c r="B8" s="18"/>
      <c r="C8" s="21"/>
      <c r="D8" s="22"/>
      <c r="E8" s="21"/>
      <c r="F8" s="22">
        <f>F9+F32+F46+F53+F72</f>
        <v>19</v>
      </c>
      <c r="G8" s="22"/>
      <c r="H8" s="22"/>
      <c r="I8" s="22"/>
      <c r="J8" s="22"/>
      <c r="K8" s="22"/>
      <c r="L8" s="34"/>
      <c r="M8" s="34"/>
      <c r="N8" s="34"/>
      <c r="O8" s="34"/>
      <c r="P8" s="34">
        <f t="shared" ref="P8:V8" si="1">P9+P32+P46+P53+P72</f>
        <v>2577.7</v>
      </c>
      <c r="Q8" s="34">
        <f t="shared" si="1"/>
        <v>1822.7</v>
      </c>
      <c r="R8" s="34">
        <f t="shared" si="1"/>
        <v>706</v>
      </c>
      <c r="S8" s="34">
        <f t="shared" si="1"/>
        <v>985</v>
      </c>
      <c r="T8" s="34">
        <f t="shared" si="1"/>
        <v>0</v>
      </c>
      <c r="U8" s="34">
        <f t="shared" si="1"/>
        <v>131.7</v>
      </c>
      <c r="V8" s="34">
        <f t="shared" si="1"/>
        <v>755</v>
      </c>
      <c r="W8" s="22"/>
      <c r="X8" s="22"/>
      <c r="Y8" s="22"/>
      <c r="Z8" s="22"/>
    </row>
    <row r="9" s="2" customFormat="1" spans="1:26">
      <c r="A9" s="23" t="s">
        <v>16</v>
      </c>
      <c r="B9" s="18"/>
      <c r="C9" s="21"/>
      <c r="D9" s="22"/>
      <c r="E9" s="21"/>
      <c r="F9" s="22">
        <f>F10+F17+F20+F23+F26+F29</f>
        <v>5</v>
      </c>
      <c r="G9" s="22"/>
      <c r="H9" s="22"/>
      <c r="I9" s="22"/>
      <c r="J9" s="22"/>
      <c r="K9" s="22"/>
      <c r="L9" s="34"/>
      <c r="M9" s="34"/>
      <c r="N9" s="34"/>
      <c r="O9" s="34"/>
      <c r="P9" s="34">
        <f t="shared" ref="P9:V9" si="2">P10+P17+P20+P23+P26+P29</f>
        <v>294</v>
      </c>
      <c r="Q9" s="34">
        <f t="shared" si="2"/>
        <v>294</v>
      </c>
      <c r="R9" s="34">
        <f t="shared" si="2"/>
        <v>217</v>
      </c>
      <c r="S9" s="34">
        <f t="shared" si="2"/>
        <v>47</v>
      </c>
      <c r="T9" s="34">
        <f t="shared" si="2"/>
        <v>0</v>
      </c>
      <c r="U9" s="34">
        <f t="shared" si="2"/>
        <v>30</v>
      </c>
      <c r="V9" s="34">
        <f t="shared" si="2"/>
        <v>0</v>
      </c>
      <c r="W9" s="22"/>
      <c r="X9" s="22"/>
      <c r="Y9" s="22"/>
      <c r="Z9" s="22"/>
    </row>
    <row r="10" s="1" customFormat="1" ht="25.5" spans="1:26">
      <c r="A10" s="17" t="s">
        <v>131</v>
      </c>
      <c r="B10" s="18"/>
      <c r="C10" s="18"/>
      <c r="D10" s="19"/>
      <c r="E10" s="18"/>
      <c r="F10" s="19">
        <f>SUM(F11:F16)</f>
        <v>5</v>
      </c>
      <c r="G10" s="19"/>
      <c r="H10" s="19"/>
      <c r="I10" s="19"/>
      <c r="J10" s="19"/>
      <c r="K10" s="19"/>
      <c r="L10" s="20"/>
      <c r="M10" s="20"/>
      <c r="N10" s="20"/>
      <c r="O10" s="20"/>
      <c r="P10" s="20">
        <f t="shared" ref="P10:V10" si="3">SUM(P11:P16)</f>
        <v>294</v>
      </c>
      <c r="Q10" s="20">
        <f t="shared" si="3"/>
        <v>294</v>
      </c>
      <c r="R10" s="20">
        <f t="shared" si="3"/>
        <v>217</v>
      </c>
      <c r="S10" s="20">
        <f t="shared" si="3"/>
        <v>47</v>
      </c>
      <c r="T10" s="20">
        <f t="shared" si="3"/>
        <v>0</v>
      </c>
      <c r="U10" s="20">
        <f t="shared" si="3"/>
        <v>30</v>
      </c>
      <c r="V10" s="20">
        <f t="shared" si="3"/>
        <v>0</v>
      </c>
      <c r="W10" s="19"/>
      <c r="X10" s="19"/>
      <c r="Y10" s="19"/>
      <c r="Z10" s="19"/>
    </row>
    <row r="11" s="1" customFormat="1" ht="127.5" spans="1:26">
      <c r="A11" s="20">
        <v>1</v>
      </c>
      <c r="B11" s="24" t="s">
        <v>132</v>
      </c>
      <c r="C11" s="24" t="s">
        <v>133</v>
      </c>
      <c r="D11" s="25" t="s">
        <v>134</v>
      </c>
      <c r="E11" s="24" t="s">
        <v>135</v>
      </c>
      <c r="F11" s="19">
        <v>1</v>
      </c>
      <c r="G11" s="26" t="s">
        <v>136</v>
      </c>
      <c r="H11" s="26" t="s">
        <v>137</v>
      </c>
      <c r="I11" s="19" t="s">
        <v>138</v>
      </c>
      <c r="J11" s="19" t="s">
        <v>139</v>
      </c>
      <c r="K11" s="19" t="s">
        <v>139</v>
      </c>
      <c r="L11" s="35">
        <v>103</v>
      </c>
      <c r="M11" s="35">
        <v>335</v>
      </c>
      <c r="N11" s="35">
        <v>536</v>
      </c>
      <c r="O11" s="20">
        <v>1956</v>
      </c>
      <c r="P11" s="20">
        <f t="shared" ref="P11:P16" si="4">Q11+V11</f>
        <v>30</v>
      </c>
      <c r="Q11" s="20">
        <f t="shared" ref="Q11:Q16" si="5">SUM(R11:U11)</f>
        <v>30</v>
      </c>
      <c r="R11" s="20">
        <v>30</v>
      </c>
      <c r="S11" s="20"/>
      <c r="T11" s="20"/>
      <c r="U11" s="19"/>
      <c r="V11" s="20"/>
      <c r="W11" s="19" t="s">
        <v>140</v>
      </c>
      <c r="X11" s="26" t="s">
        <v>140</v>
      </c>
      <c r="Y11" s="26" t="s">
        <v>141</v>
      </c>
      <c r="Z11" s="19"/>
    </row>
    <row r="12" s="1" customFormat="1" ht="102" spans="1:26">
      <c r="A12" s="20">
        <v>2</v>
      </c>
      <c r="B12" s="24" t="s">
        <v>142</v>
      </c>
      <c r="C12" s="24" t="s">
        <v>143</v>
      </c>
      <c r="D12" s="25" t="s">
        <v>144</v>
      </c>
      <c r="E12" s="24" t="s">
        <v>145</v>
      </c>
      <c r="F12" s="19">
        <v>1</v>
      </c>
      <c r="G12" s="26" t="s">
        <v>146</v>
      </c>
      <c r="H12" s="26" t="s">
        <v>147</v>
      </c>
      <c r="I12" s="19" t="s">
        <v>139</v>
      </c>
      <c r="J12" s="19" t="s">
        <v>139</v>
      </c>
      <c r="K12" s="19" t="s">
        <v>139</v>
      </c>
      <c r="L12" s="35">
        <v>62</v>
      </c>
      <c r="M12" s="35">
        <v>141</v>
      </c>
      <c r="N12" s="35">
        <v>562</v>
      </c>
      <c r="O12" s="20">
        <v>2032</v>
      </c>
      <c r="P12" s="20">
        <f t="shared" si="4"/>
        <v>129</v>
      </c>
      <c r="Q12" s="20">
        <f t="shared" si="5"/>
        <v>129</v>
      </c>
      <c r="R12" s="20">
        <v>129</v>
      </c>
      <c r="S12" s="20"/>
      <c r="T12" s="20"/>
      <c r="U12" s="19"/>
      <c r="V12" s="20"/>
      <c r="W12" s="19" t="s">
        <v>146</v>
      </c>
      <c r="X12" s="26" t="s">
        <v>140</v>
      </c>
      <c r="Y12" s="26" t="s">
        <v>141</v>
      </c>
      <c r="Z12" s="19"/>
    </row>
    <row r="13" s="1" customFormat="1" ht="89.25" spans="1:26">
      <c r="A13" s="20">
        <v>3</v>
      </c>
      <c r="B13" s="24" t="s">
        <v>148</v>
      </c>
      <c r="C13" s="24" t="s">
        <v>149</v>
      </c>
      <c r="D13" s="25" t="s">
        <v>144</v>
      </c>
      <c r="E13" s="24" t="s">
        <v>150</v>
      </c>
      <c r="F13" s="19">
        <v>1</v>
      </c>
      <c r="G13" s="26" t="s">
        <v>136</v>
      </c>
      <c r="H13" s="26" t="s">
        <v>151</v>
      </c>
      <c r="I13" s="19" t="s">
        <v>139</v>
      </c>
      <c r="J13" s="19" t="s">
        <v>138</v>
      </c>
      <c r="K13" s="19" t="s">
        <v>139</v>
      </c>
      <c r="L13" s="35">
        <v>54</v>
      </c>
      <c r="M13" s="35">
        <v>158</v>
      </c>
      <c r="N13" s="35">
        <v>501</v>
      </c>
      <c r="O13" s="20">
        <v>1920</v>
      </c>
      <c r="P13" s="20">
        <f t="shared" si="4"/>
        <v>75</v>
      </c>
      <c r="Q13" s="20">
        <f t="shared" si="5"/>
        <v>75</v>
      </c>
      <c r="R13" s="20">
        <v>28</v>
      </c>
      <c r="S13" s="20">
        <v>47</v>
      </c>
      <c r="T13" s="20"/>
      <c r="U13" s="19"/>
      <c r="V13" s="20"/>
      <c r="W13" s="19" t="s">
        <v>136</v>
      </c>
      <c r="X13" s="26" t="s">
        <v>140</v>
      </c>
      <c r="Y13" s="26" t="s">
        <v>141</v>
      </c>
      <c r="Z13" s="19"/>
    </row>
    <row r="14" s="1" customFormat="1" ht="89.25" spans="1:26">
      <c r="A14" s="20">
        <v>4</v>
      </c>
      <c r="B14" s="24" t="s">
        <v>152</v>
      </c>
      <c r="C14" s="24" t="s">
        <v>153</v>
      </c>
      <c r="D14" s="25" t="s">
        <v>134</v>
      </c>
      <c r="E14" s="24" t="s">
        <v>154</v>
      </c>
      <c r="F14" s="19">
        <v>1</v>
      </c>
      <c r="G14" s="26" t="s">
        <v>155</v>
      </c>
      <c r="H14" s="26" t="s">
        <v>156</v>
      </c>
      <c r="I14" s="19" t="s">
        <v>139</v>
      </c>
      <c r="J14" s="19" t="s">
        <v>139</v>
      </c>
      <c r="K14" s="19" t="s">
        <v>139</v>
      </c>
      <c r="L14" s="35">
        <v>62</v>
      </c>
      <c r="M14" s="35">
        <v>219</v>
      </c>
      <c r="N14" s="35">
        <v>538</v>
      </c>
      <c r="O14" s="20">
        <v>2101</v>
      </c>
      <c r="P14" s="20">
        <f t="shared" si="4"/>
        <v>30</v>
      </c>
      <c r="Q14" s="20">
        <f t="shared" si="5"/>
        <v>30</v>
      </c>
      <c r="R14" s="20">
        <v>30</v>
      </c>
      <c r="S14" s="20"/>
      <c r="T14" s="20"/>
      <c r="U14" s="20"/>
      <c r="V14" s="20"/>
      <c r="W14" s="19" t="s">
        <v>140</v>
      </c>
      <c r="X14" s="26" t="s">
        <v>140</v>
      </c>
      <c r="Y14" s="26" t="s">
        <v>157</v>
      </c>
      <c r="Z14" s="19"/>
    </row>
    <row r="15" s="1" customFormat="1" ht="129" spans="1:26">
      <c r="A15" s="20">
        <v>5</v>
      </c>
      <c r="B15" s="24" t="s">
        <v>158</v>
      </c>
      <c r="C15" s="24" t="s">
        <v>159</v>
      </c>
      <c r="D15" s="25" t="s">
        <v>160</v>
      </c>
      <c r="E15" s="24" t="s">
        <v>161</v>
      </c>
      <c r="F15" s="19">
        <v>1</v>
      </c>
      <c r="G15" s="26" t="s">
        <v>136</v>
      </c>
      <c r="H15" s="26" t="s">
        <v>137</v>
      </c>
      <c r="I15" s="19" t="s">
        <v>139</v>
      </c>
      <c r="J15" s="19" t="s">
        <v>138</v>
      </c>
      <c r="K15" s="19" t="s">
        <v>139</v>
      </c>
      <c r="L15" s="35">
        <v>104</v>
      </c>
      <c r="M15" s="35">
        <v>337</v>
      </c>
      <c r="N15" s="35">
        <v>536</v>
      </c>
      <c r="O15" s="20">
        <v>1956</v>
      </c>
      <c r="P15" s="20">
        <f t="shared" si="4"/>
        <v>30</v>
      </c>
      <c r="Q15" s="20">
        <f t="shared" si="5"/>
        <v>30</v>
      </c>
      <c r="R15" s="20"/>
      <c r="S15" s="20"/>
      <c r="T15" s="20"/>
      <c r="U15" s="20">
        <v>30</v>
      </c>
      <c r="V15" s="20"/>
      <c r="W15" s="19" t="s">
        <v>140</v>
      </c>
      <c r="X15" s="26" t="s">
        <v>140</v>
      </c>
      <c r="Y15" s="26" t="s">
        <v>141</v>
      </c>
      <c r="Z15" s="19"/>
    </row>
    <row r="16" s="1" customFormat="1" hidden="1" spans="1:26">
      <c r="A16" s="20" t="s">
        <v>162</v>
      </c>
      <c r="B16" s="24"/>
      <c r="C16" s="24"/>
      <c r="D16" s="25"/>
      <c r="E16" s="24"/>
      <c r="F16" s="19"/>
      <c r="G16" s="26"/>
      <c r="H16" s="26"/>
      <c r="I16" s="19"/>
      <c r="J16" s="19"/>
      <c r="K16" s="19"/>
      <c r="L16" s="35"/>
      <c r="M16" s="35"/>
      <c r="N16" s="35"/>
      <c r="O16" s="20"/>
      <c r="P16" s="20">
        <f t="shared" si="4"/>
        <v>0</v>
      </c>
      <c r="Q16" s="20">
        <f t="shared" si="5"/>
        <v>0</v>
      </c>
      <c r="R16" s="20"/>
      <c r="S16" s="20"/>
      <c r="T16" s="20"/>
      <c r="U16" s="20"/>
      <c r="V16" s="20"/>
      <c r="W16" s="19"/>
      <c r="X16" s="26"/>
      <c r="Y16" s="26"/>
      <c r="Z16" s="19"/>
    </row>
    <row r="17" s="1" customFormat="1" ht="25.5" hidden="1" spans="1:26">
      <c r="A17" s="17" t="s">
        <v>163</v>
      </c>
      <c r="B17" s="18"/>
      <c r="C17" s="18"/>
      <c r="D17" s="19"/>
      <c r="E17" s="18"/>
      <c r="F17" s="19">
        <f>SUM(F18:F19)</f>
        <v>0</v>
      </c>
      <c r="G17" s="19"/>
      <c r="H17" s="19"/>
      <c r="I17" s="19"/>
      <c r="J17" s="19"/>
      <c r="K17" s="19"/>
      <c r="L17" s="20"/>
      <c r="M17" s="20"/>
      <c r="N17" s="20"/>
      <c r="O17" s="20"/>
      <c r="P17" s="20">
        <f t="shared" ref="P17:V17" si="6">SUM(P18:P19)</f>
        <v>0</v>
      </c>
      <c r="Q17" s="20">
        <f t="shared" si="6"/>
        <v>0</v>
      </c>
      <c r="R17" s="20">
        <f t="shared" si="6"/>
        <v>0</v>
      </c>
      <c r="S17" s="20">
        <f t="shared" si="6"/>
        <v>0</v>
      </c>
      <c r="T17" s="20">
        <f t="shared" si="6"/>
        <v>0</v>
      </c>
      <c r="U17" s="20">
        <f t="shared" si="6"/>
        <v>0</v>
      </c>
      <c r="V17" s="20">
        <f t="shared" si="6"/>
        <v>0</v>
      </c>
      <c r="W17" s="19"/>
      <c r="X17" s="19"/>
      <c r="Y17" s="19"/>
      <c r="Z17" s="19"/>
    </row>
    <row r="18" s="1" customFormat="1" hidden="1" spans="1:26">
      <c r="A18" s="20">
        <v>1</v>
      </c>
      <c r="B18" s="18"/>
      <c r="C18" s="18"/>
      <c r="D18" s="19"/>
      <c r="E18" s="18"/>
      <c r="F18" s="19"/>
      <c r="G18" s="19"/>
      <c r="H18" s="19"/>
      <c r="I18" s="19"/>
      <c r="J18" s="19"/>
      <c r="K18" s="19"/>
      <c r="L18" s="20"/>
      <c r="M18" s="20"/>
      <c r="N18" s="20"/>
      <c r="O18" s="20"/>
      <c r="P18" s="20">
        <f>Q18+V18</f>
        <v>0</v>
      </c>
      <c r="Q18" s="20">
        <f>SUM(R18:U18)</f>
        <v>0</v>
      </c>
      <c r="R18" s="20"/>
      <c r="S18" s="20"/>
      <c r="T18" s="20"/>
      <c r="U18" s="20"/>
      <c r="V18" s="20"/>
      <c r="W18" s="19"/>
      <c r="X18" s="19"/>
      <c r="Y18" s="45"/>
      <c r="Z18" s="19"/>
    </row>
    <row r="19" s="1" customFormat="1" hidden="1" spans="1:26">
      <c r="A19" s="20" t="s">
        <v>162</v>
      </c>
      <c r="B19" s="18"/>
      <c r="C19" s="18"/>
      <c r="D19" s="19"/>
      <c r="E19" s="18"/>
      <c r="F19" s="19"/>
      <c r="G19" s="19"/>
      <c r="H19" s="19"/>
      <c r="I19" s="19"/>
      <c r="J19" s="19"/>
      <c r="K19" s="19"/>
      <c r="L19" s="20"/>
      <c r="M19" s="20"/>
      <c r="N19" s="20"/>
      <c r="O19" s="20"/>
      <c r="P19" s="20">
        <f>Q19+V19</f>
        <v>0</v>
      </c>
      <c r="Q19" s="20">
        <f>SUM(R19:U19)</f>
        <v>0</v>
      </c>
      <c r="R19" s="20"/>
      <c r="S19" s="20"/>
      <c r="T19" s="20"/>
      <c r="U19" s="20"/>
      <c r="V19" s="20"/>
      <c r="W19" s="19"/>
      <c r="X19" s="19"/>
      <c r="Y19" s="19"/>
      <c r="Z19" s="19"/>
    </row>
    <row r="20" s="1" customFormat="1" ht="25.5" hidden="1" spans="1:26">
      <c r="A20" s="17" t="s">
        <v>19</v>
      </c>
      <c r="B20" s="18"/>
      <c r="C20" s="18"/>
      <c r="D20" s="19"/>
      <c r="E20" s="18"/>
      <c r="F20" s="19">
        <f>SUM(F21:F22)</f>
        <v>0</v>
      </c>
      <c r="G20" s="19"/>
      <c r="H20" s="19"/>
      <c r="I20" s="19"/>
      <c r="J20" s="19"/>
      <c r="K20" s="19"/>
      <c r="L20" s="20"/>
      <c r="M20" s="20"/>
      <c r="N20" s="20"/>
      <c r="O20" s="20"/>
      <c r="P20" s="20">
        <f t="shared" ref="P20:V20" si="7">SUM(P21:P22)</f>
        <v>0</v>
      </c>
      <c r="Q20" s="20">
        <f t="shared" si="7"/>
        <v>0</v>
      </c>
      <c r="R20" s="20">
        <f t="shared" si="7"/>
        <v>0</v>
      </c>
      <c r="S20" s="20">
        <f t="shared" si="7"/>
        <v>0</v>
      </c>
      <c r="T20" s="20">
        <f t="shared" si="7"/>
        <v>0</v>
      </c>
      <c r="U20" s="20">
        <f t="shared" si="7"/>
        <v>0</v>
      </c>
      <c r="V20" s="20">
        <f t="shared" si="7"/>
        <v>0</v>
      </c>
      <c r="W20" s="19"/>
      <c r="X20" s="19"/>
      <c r="Y20" s="19"/>
      <c r="Z20" s="19"/>
    </row>
    <row r="21" s="1" customFormat="1" hidden="1" spans="1:26">
      <c r="A21" s="20">
        <v>1</v>
      </c>
      <c r="B21" s="18"/>
      <c r="C21" s="18"/>
      <c r="D21" s="19"/>
      <c r="E21" s="18"/>
      <c r="F21" s="19"/>
      <c r="G21" s="19"/>
      <c r="H21" s="19"/>
      <c r="I21" s="19"/>
      <c r="J21" s="19"/>
      <c r="K21" s="19"/>
      <c r="L21" s="20"/>
      <c r="M21" s="20"/>
      <c r="N21" s="20"/>
      <c r="O21" s="20"/>
      <c r="P21" s="20">
        <f>Q21+V21</f>
        <v>0</v>
      </c>
      <c r="Q21" s="20">
        <f>SUM(R21:U21)</f>
        <v>0</v>
      </c>
      <c r="R21" s="20"/>
      <c r="S21" s="20"/>
      <c r="T21" s="20"/>
      <c r="U21" s="20"/>
      <c r="V21" s="20"/>
      <c r="W21" s="19"/>
      <c r="X21" s="19"/>
      <c r="Y21" s="19"/>
      <c r="Z21" s="19"/>
    </row>
    <row r="22" s="1" customFormat="1" hidden="1" spans="1:26">
      <c r="A22" s="20" t="s">
        <v>162</v>
      </c>
      <c r="B22" s="18"/>
      <c r="C22" s="18"/>
      <c r="D22" s="19"/>
      <c r="E22" s="18"/>
      <c r="F22" s="19"/>
      <c r="G22" s="19"/>
      <c r="H22" s="19"/>
      <c r="I22" s="19"/>
      <c r="J22" s="19"/>
      <c r="K22" s="19"/>
      <c r="L22" s="20"/>
      <c r="M22" s="20"/>
      <c r="N22" s="20"/>
      <c r="O22" s="20"/>
      <c r="P22" s="20">
        <f>Q22+V22</f>
        <v>0</v>
      </c>
      <c r="Q22" s="20">
        <f>SUM(R22:U22)</f>
        <v>0</v>
      </c>
      <c r="R22" s="20"/>
      <c r="S22" s="20"/>
      <c r="T22" s="20"/>
      <c r="U22" s="20"/>
      <c r="V22" s="20"/>
      <c r="W22" s="19"/>
      <c r="X22" s="19"/>
      <c r="Y22" s="19"/>
      <c r="Z22" s="19"/>
    </row>
    <row r="23" s="1" customFormat="1" ht="25.5" hidden="1" spans="1:26">
      <c r="A23" s="17" t="s">
        <v>164</v>
      </c>
      <c r="B23" s="18"/>
      <c r="C23" s="18"/>
      <c r="D23" s="19"/>
      <c r="E23" s="18"/>
      <c r="F23" s="19">
        <f>SUM(F24:F25)</f>
        <v>0</v>
      </c>
      <c r="G23" s="19"/>
      <c r="H23" s="19"/>
      <c r="I23" s="19"/>
      <c r="J23" s="19"/>
      <c r="K23" s="19"/>
      <c r="L23" s="20"/>
      <c r="M23" s="20"/>
      <c r="N23" s="20"/>
      <c r="O23" s="20"/>
      <c r="P23" s="20">
        <f t="shared" ref="P23:V23" si="8">SUM(P24:P25)</f>
        <v>0</v>
      </c>
      <c r="Q23" s="20">
        <f t="shared" si="8"/>
        <v>0</v>
      </c>
      <c r="R23" s="20">
        <f t="shared" si="8"/>
        <v>0</v>
      </c>
      <c r="S23" s="20">
        <f t="shared" si="8"/>
        <v>0</v>
      </c>
      <c r="T23" s="20">
        <f t="shared" si="8"/>
        <v>0</v>
      </c>
      <c r="U23" s="20">
        <f t="shared" si="8"/>
        <v>0</v>
      </c>
      <c r="V23" s="20">
        <f t="shared" si="8"/>
        <v>0</v>
      </c>
      <c r="W23" s="19"/>
      <c r="X23" s="19"/>
      <c r="Y23" s="19"/>
      <c r="Z23" s="19"/>
    </row>
    <row r="24" s="1" customFormat="1" hidden="1" spans="1:26">
      <c r="A24" s="20">
        <v>1</v>
      </c>
      <c r="B24" s="18"/>
      <c r="C24" s="18"/>
      <c r="D24" s="19"/>
      <c r="E24" s="18"/>
      <c r="F24" s="19"/>
      <c r="G24" s="19"/>
      <c r="H24" s="19"/>
      <c r="I24" s="19"/>
      <c r="J24" s="19"/>
      <c r="K24" s="19"/>
      <c r="L24" s="20"/>
      <c r="M24" s="20"/>
      <c r="N24" s="20"/>
      <c r="O24" s="20"/>
      <c r="P24" s="20">
        <f>Q24+V24</f>
        <v>0</v>
      </c>
      <c r="Q24" s="20">
        <f>SUM(R24:U24)</f>
        <v>0</v>
      </c>
      <c r="R24" s="20"/>
      <c r="S24" s="20"/>
      <c r="T24" s="20"/>
      <c r="U24" s="20"/>
      <c r="V24" s="20"/>
      <c r="W24" s="19"/>
      <c r="X24" s="19"/>
      <c r="Y24" s="19"/>
      <c r="Z24" s="19"/>
    </row>
    <row r="25" s="1" customFormat="1" hidden="1" spans="1:26">
      <c r="A25" s="20" t="s">
        <v>162</v>
      </c>
      <c r="B25" s="18"/>
      <c r="C25" s="18"/>
      <c r="D25" s="19"/>
      <c r="E25" s="18"/>
      <c r="F25" s="19"/>
      <c r="G25" s="19"/>
      <c r="H25" s="19"/>
      <c r="I25" s="19"/>
      <c r="J25" s="19"/>
      <c r="K25" s="19"/>
      <c r="L25" s="20"/>
      <c r="M25" s="20"/>
      <c r="N25" s="20"/>
      <c r="O25" s="20"/>
      <c r="P25" s="20">
        <f>Q25+V25</f>
        <v>0</v>
      </c>
      <c r="Q25" s="20">
        <f>SUM(R25:U25)</f>
        <v>0</v>
      </c>
      <c r="R25" s="20"/>
      <c r="S25" s="20"/>
      <c r="T25" s="20"/>
      <c r="U25" s="20"/>
      <c r="V25" s="20"/>
      <c r="W25" s="19"/>
      <c r="X25" s="19"/>
      <c r="Y25" s="19"/>
      <c r="Z25" s="19"/>
    </row>
    <row r="26" s="1" customFormat="1" ht="25.5" hidden="1" spans="1:26">
      <c r="A26" s="17" t="s">
        <v>21</v>
      </c>
      <c r="B26" s="18"/>
      <c r="C26" s="18"/>
      <c r="D26" s="19"/>
      <c r="E26" s="18"/>
      <c r="F26" s="19">
        <f>SUM(F27:F28)</f>
        <v>0</v>
      </c>
      <c r="G26" s="19"/>
      <c r="H26" s="19"/>
      <c r="I26" s="19"/>
      <c r="J26" s="19"/>
      <c r="K26" s="19"/>
      <c r="L26" s="20"/>
      <c r="M26" s="20"/>
      <c r="N26" s="20"/>
      <c r="O26" s="20"/>
      <c r="P26" s="20">
        <f t="shared" ref="P26:V26" si="9">SUM(P27:P28)</f>
        <v>0</v>
      </c>
      <c r="Q26" s="20">
        <f t="shared" si="9"/>
        <v>0</v>
      </c>
      <c r="R26" s="20">
        <f t="shared" si="9"/>
        <v>0</v>
      </c>
      <c r="S26" s="20">
        <f t="shared" si="9"/>
        <v>0</v>
      </c>
      <c r="T26" s="20">
        <f t="shared" si="9"/>
        <v>0</v>
      </c>
      <c r="U26" s="20">
        <f t="shared" si="9"/>
        <v>0</v>
      </c>
      <c r="V26" s="20">
        <f t="shared" si="9"/>
        <v>0</v>
      </c>
      <c r="W26" s="19"/>
      <c r="X26" s="19"/>
      <c r="Y26" s="19"/>
      <c r="Z26" s="19"/>
    </row>
    <row r="27" s="1" customFormat="1" hidden="1" spans="1:26">
      <c r="A27" s="20">
        <v>1</v>
      </c>
      <c r="B27" s="27"/>
      <c r="C27" s="18"/>
      <c r="D27" s="28"/>
      <c r="E27" s="24"/>
      <c r="F27" s="19"/>
      <c r="G27" s="19"/>
      <c r="H27" s="19"/>
      <c r="I27" s="19"/>
      <c r="J27" s="19"/>
      <c r="K27" s="19"/>
      <c r="L27" s="20"/>
      <c r="M27" s="36"/>
      <c r="N27" s="20"/>
      <c r="O27" s="20"/>
      <c r="P27" s="20">
        <f>Q27+V27</f>
        <v>0</v>
      </c>
      <c r="Q27" s="20">
        <f>SUM(R27:U27)</f>
        <v>0</v>
      </c>
      <c r="R27" s="44"/>
      <c r="S27" s="20"/>
      <c r="T27" s="44"/>
      <c r="U27" s="44"/>
      <c r="V27" s="44"/>
      <c r="W27" s="45"/>
      <c r="X27" s="19"/>
      <c r="Y27" s="19"/>
      <c r="Z27" s="19"/>
    </row>
    <row r="28" s="1" customFormat="1" hidden="1" spans="1:26">
      <c r="A28" s="20" t="s">
        <v>162</v>
      </c>
      <c r="B28" s="18"/>
      <c r="C28" s="18"/>
      <c r="D28" s="19"/>
      <c r="E28" s="18"/>
      <c r="F28" s="19"/>
      <c r="G28" s="19"/>
      <c r="H28" s="19"/>
      <c r="I28" s="19"/>
      <c r="J28" s="19"/>
      <c r="K28" s="19"/>
      <c r="L28" s="20"/>
      <c r="M28" s="20"/>
      <c r="N28" s="20"/>
      <c r="O28" s="20"/>
      <c r="P28" s="20">
        <f>Q28+V28</f>
        <v>0</v>
      </c>
      <c r="Q28" s="20">
        <f>SUM(R28:U28)</f>
        <v>0</v>
      </c>
      <c r="R28" s="20"/>
      <c r="S28" s="20"/>
      <c r="T28" s="20"/>
      <c r="U28" s="20"/>
      <c r="V28" s="20"/>
      <c r="W28" s="19"/>
      <c r="X28" s="19"/>
      <c r="Y28" s="19"/>
      <c r="Z28" s="19"/>
    </row>
    <row r="29" s="3" customFormat="1" ht="25.5" hidden="1" spans="1:26">
      <c r="A29" s="17" t="s">
        <v>165</v>
      </c>
      <c r="B29" s="18"/>
      <c r="C29" s="18"/>
      <c r="D29" s="19"/>
      <c r="E29" s="18"/>
      <c r="F29" s="19">
        <f>SUM(F30:F31)</f>
        <v>0</v>
      </c>
      <c r="G29" s="19"/>
      <c r="H29" s="19"/>
      <c r="I29" s="19"/>
      <c r="J29" s="19"/>
      <c r="K29" s="19"/>
      <c r="L29" s="20"/>
      <c r="M29" s="20"/>
      <c r="N29" s="20"/>
      <c r="O29" s="20"/>
      <c r="P29" s="20">
        <f t="shared" ref="P29:V29" si="10">SUM(P30:P31)</f>
        <v>0</v>
      </c>
      <c r="Q29" s="20">
        <f t="shared" si="10"/>
        <v>0</v>
      </c>
      <c r="R29" s="20">
        <f t="shared" si="10"/>
        <v>0</v>
      </c>
      <c r="S29" s="20">
        <f t="shared" si="10"/>
        <v>0</v>
      </c>
      <c r="T29" s="20">
        <f t="shared" si="10"/>
        <v>0</v>
      </c>
      <c r="U29" s="20">
        <f t="shared" si="10"/>
        <v>0</v>
      </c>
      <c r="V29" s="20">
        <f t="shared" si="10"/>
        <v>0</v>
      </c>
      <c r="W29" s="19"/>
      <c r="X29" s="19"/>
      <c r="Y29" s="19"/>
      <c r="Z29" s="19"/>
    </row>
    <row r="30" s="1" customFormat="1" hidden="1" spans="1:26">
      <c r="A30" s="20">
        <v>1</v>
      </c>
      <c r="B30" s="18"/>
      <c r="C30" s="18"/>
      <c r="D30" s="19"/>
      <c r="E30" s="18"/>
      <c r="F30" s="19"/>
      <c r="G30" s="19"/>
      <c r="H30" s="19"/>
      <c r="I30" s="19"/>
      <c r="J30" s="19"/>
      <c r="K30" s="19"/>
      <c r="L30" s="20"/>
      <c r="M30" s="20"/>
      <c r="N30" s="20"/>
      <c r="O30" s="20"/>
      <c r="P30" s="20">
        <f>Q30+V30</f>
        <v>0</v>
      </c>
      <c r="Q30" s="20">
        <f>SUM(R30:U30)</f>
        <v>0</v>
      </c>
      <c r="R30" s="20"/>
      <c r="S30" s="20"/>
      <c r="T30" s="20"/>
      <c r="U30" s="20"/>
      <c r="V30" s="20"/>
      <c r="W30" s="19"/>
      <c r="X30" s="19"/>
      <c r="Y30" s="19"/>
      <c r="Z30" s="19"/>
    </row>
    <row r="31" s="1" customFormat="1" hidden="1" spans="1:26">
      <c r="A31" s="20" t="s">
        <v>162</v>
      </c>
      <c r="B31" s="18"/>
      <c r="C31" s="18"/>
      <c r="D31" s="19"/>
      <c r="E31" s="18"/>
      <c r="F31" s="19"/>
      <c r="G31" s="19"/>
      <c r="H31" s="19"/>
      <c r="I31" s="19"/>
      <c r="J31" s="19"/>
      <c r="K31" s="19"/>
      <c r="L31" s="20"/>
      <c r="M31" s="20"/>
      <c r="N31" s="20"/>
      <c r="O31" s="20"/>
      <c r="P31" s="20">
        <f>Q31+V31</f>
        <v>0</v>
      </c>
      <c r="Q31" s="20">
        <f>SUM(R31:U31)</f>
        <v>0</v>
      </c>
      <c r="R31" s="20"/>
      <c r="S31" s="20"/>
      <c r="T31" s="20"/>
      <c r="U31" s="20"/>
      <c r="V31" s="20"/>
      <c r="W31" s="19"/>
      <c r="X31" s="19"/>
      <c r="Y31" s="19"/>
      <c r="Z31" s="19"/>
    </row>
    <row r="32" s="1" customFormat="1" ht="25.5" spans="1:26">
      <c r="A32" s="23" t="s">
        <v>23</v>
      </c>
      <c r="B32" s="18"/>
      <c r="C32" s="18"/>
      <c r="D32" s="19"/>
      <c r="E32" s="18"/>
      <c r="F32" s="22">
        <f>F33+F36+F40+F43</f>
        <v>3</v>
      </c>
      <c r="G32" s="22"/>
      <c r="H32" s="22"/>
      <c r="I32" s="22"/>
      <c r="J32" s="22"/>
      <c r="K32" s="22"/>
      <c r="L32" s="34"/>
      <c r="M32" s="34"/>
      <c r="N32" s="34"/>
      <c r="O32" s="34"/>
      <c r="P32" s="34">
        <f t="shared" ref="P32:V32" si="11">P33+P36+P40+P43</f>
        <v>1378</v>
      </c>
      <c r="Q32" s="34">
        <f t="shared" si="11"/>
        <v>643</v>
      </c>
      <c r="R32" s="34">
        <f t="shared" si="11"/>
        <v>163</v>
      </c>
      <c r="S32" s="34">
        <f t="shared" si="11"/>
        <v>450</v>
      </c>
      <c r="T32" s="34">
        <f t="shared" si="11"/>
        <v>0</v>
      </c>
      <c r="U32" s="34">
        <f t="shared" si="11"/>
        <v>30</v>
      </c>
      <c r="V32" s="34">
        <f t="shared" si="11"/>
        <v>735</v>
      </c>
      <c r="W32" s="19"/>
      <c r="X32" s="19"/>
      <c r="Y32" s="19"/>
      <c r="Z32" s="19"/>
    </row>
    <row r="33" s="1" customFormat="1" ht="38.25" hidden="1" spans="1:26">
      <c r="A33" s="17" t="s">
        <v>24</v>
      </c>
      <c r="B33" s="18"/>
      <c r="C33" s="18"/>
      <c r="D33" s="19"/>
      <c r="E33" s="18"/>
      <c r="F33" s="19">
        <f>SUM(F34:F35)</f>
        <v>0</v>
      </c>
      <c r="G33" s="19"/>
      <c r="H33" s="19"/>
      <c r="I33" s="19"/>
      <c r="J33" s="19"/>
      <c r="K33" s="19"/>
      <c r="L33" s="20"/>
      <c r="M33" s="20"/>
      <c r="N33" s="20"/>
      <c r="O33" s="20"/>
      <c r="P33" s="20">
        <f t="shared" ref="P33:V33" si="12">SUM(P34:P35)</f>
        <v>0</v>
      </c>
      <c r="Q33" s="20">
        <f t="shared" si="12"/>
        <v>0</v>
      </c>
      <c r="R33" s="20">
        <f t="shared" si="12"/>
        <v>0</v>
      </c>
      <c r="S33" s="20">
        <f t="shared" si="12"/>
        <v>0</v>
      </c>
      <c r="T33" s="20">
        <f t="shared" si="12"/>
        <v>0</v>
      </c>
      <c r="U33" s="20">
        <f t="shared" si="12"/>
        <v>0</v>
      </c>
      <c r="V33" s="20">
        <f t="shared" si="12"/>
        <v>0</v>
      </c>
      <c r="W33" s="19"/>
      <c r="X33" s="19"/>
      <c r="Y33" s="19"/>
      <c r="Z33" s="19"/>
    </row>
    <row r="34" s="1" customFormat="1" hidden="1" spans="1:26">
      <c r="A34" s="20">
        <v>1</v>
      </c>
      <c r="B34" s="18"/>
      <c r="C34" s="21"/>
      <c r="D34" s="19"/>
      <c r="E34" s="29"/>
      <c r="F34" s="19"/>
      <c r="G34" s="19"/>
      <c r="H34" s="19"/>
      <c r="I34" s="19"/>
      <c r="J34" s="19"/>
      <c r="K34" s="19"/>
      <c r="L34" s="35"/>
      <c r="M34" s="35"/>
      <c r="N34" s="35"/>
      <c r="O34" s="20"/>
      <c r="P34" s="20"/>
      <c r="Q34" s="20"/>
      <c r="R34" s="20"/>
      <c r="S34" s="20"/>
      <c r="T34" s="20"/>
      <c r="U34" s="19"/>
      <c r="V34" s="20"/>
      <c r="W34" s="19"/>
      <c r="X34" s="19"/>
      <c r="Y34" s="26"/>
      <c r="Z34" s="19"/>
    </row>
    <row r="35" s="1" customFormat="1" hidden="1" spans="1:26">
      <c r="A35" s="20" t="s">
        <v>162</v>
      </c>
      <c r="B35" s="18"/>
      <c r="C35" s="18"/>
      <c r="D35" s="19"/>
      <c r="E35" s="18"/>
      <c r="F35" s="19"/>
      <c r="G35" s="19"/>
      <c r="H35" s="19"/>
      <c r="I35" s="19"/>
      <c r="J35" s="19"/>
      <c r="K35" s="19"/>
      <c r="L35" s="20"/>
      <c r="M35" s="20"/>
      <c r="N35" s="20"/>
      <c r="O35" s="20"/>
      <c r="P35" s="20">
        <f>Q35+V35</f>
        <v>0</v>
      </c>
      <c r="Q35" s="20">
        <f>SUM(R35:U35)</f>
        <v>0</v>
      </c>
      <c r="R35" s="20"/>
      <c r="S35" s="20"/>
      <c r="T35" s="20"/>
      <c r="U35" s="20"/>
      <c r="V35" s="20"/>
      <c r="W35" s="19"/>
      <c r="X35" s="19"/>
      <c r="Y35" s="19"/>
      <c r="Z35" s="19"/>
    </row>
    <row r="36" s="1" customFormat="1" spans="1:26">
      <c r="A36" s="17" t="s">
        <v>25</v>
      </c>
      <c r="B36" s="18"/>
      <c r="C36" s="18"/>
      <c r="D36" s="19"/>
      <c r="E36" s="18"/>
      <c r="F36" s="19">
        <f>SUM(F37:F39)</f>
        <v>2</v>
      </c>
      <c r="G36" s="19"/>
      <c r="H36" s="19"/>
      <c r="I36" s="19"/>
      <c r="J36" s="19"/>
      <c r="K36" s="19"/>
      <c r="L36" s="20"/>
      <c r="M36" s="20"/>
      <c r="N36" s="20"/>
      <c r="O36" s="20"/>
      <c r="P36" s="20">
        <f t="shared" ref="P36:V36" si="13">SUM(P37:P39)</f>
        <v>1348</v>
      </c>
      <c r="Q36" s="20">
        <f t="shared" si="13"/>
        <v>613</v>
      </c>
      <c r="R36" s="20">
        <f t="shared" si="13"/>
        <v>163</v>
      </c>
      <c r="S36" s="20">
        <f t="shared" si="13"/>
        <v>450</v>
      </c>
      <c r="T36" s="20">
        <f t="shared" si="13"/>
        <v>0</v>
      </c>
      <c r="U36" s="20">
        <f t="shared" si="13"/>
        <v>0</v>
      </c>
      <c r="V36" s="20">
        <f t="shared" si="13"/>
        <v>735</v>
      </c>
      <c r="W36" s="19"/>
      <c r="X36" s="19"/>
      <c r="Y36" s="19"/>
      <c r="Z36" s="19"/>
    </row>
    <row r="37" s="1" customFormat="1" ht="134" customHeight="1" spans="1:26">
      <c r="A37" s="19">
        <v>1</v>
      </c>
      <c r="B37" s="27" t="s">
        <v>166</v>
      </c>
      <c r="C37" s="18" t="s">
        <v>167</v>
      </c>
      <c r="D37" s="19" t="s">
        <v>134</v>
      </c>
      <c r="E37" s="24" t="s">
        <v>168</v>
      </c>
      <c r="F37" s="19">
        <v>1</v>
      </c>
      <c r="G37" s="30" t="s">
        <v>169</v>
      </c>
      <c r="H37" s="31"/>
      <c r="I37" s="19" t="s">
        <v>139</v>
      </c>
      <c r="J37" s="19" t="s">
        <v>139</v>
      </c>
      <c r="K37" s="19" t="s">
        <v>139</v>
      </c>
      <c r="L37" s="20">
        <v>145</v>
      </c>
      <c r="M37" s="20">
        <v>396</v>
      </c>
      <c r="N37" s="20">
        <v>1758</v>
      </c>
      <c r="O37" s="20">
        <v>6472</v>
      </c>
      <c r="P37" s="20">
        <f>Q37+V37</f>
        <v>1200</v>
      </c>
      <c r="Q37" s="20">
        <f>SUM(R37:U37)</f>
        <v>500</v>
      </c>
      <c r="R37" s="46">
        <v>50</v>
      </c>
      <c r="S37" s="46">
        <v>450</v>
      </c>
      <c r="T37" s="46"/>
      <c r="U37" s="19"/>
      <c r="V37" s="20">
        <v>700</v>
      </c>
      <c r="W37" s="19" t="s">
        <v>140</v>
      </c>
      <c r="X37" s="45" t="s">
        <v>140</v>
      </c>
      <c r="Y37" s="26" t="s">
        <v>170</v>
      </c>
      <c r="Z37" s="19"/>
    </row>
    <row r="38" s="1" customFormat="1" ht="267.75" spans="1:26">
      <c r="A38" s="20">
        <v>2</v>
      </c>
      <c r="B38" s="27" t="s">
        <v>171</v>
      </c>
      <c r="C38" s="18" t="s">
        <v>172</v>
      </c>
      <c r="D38" s="19" t="s">
        <v>144</v>
      </c>
      <c r="E38" s="24" t="s">
        <v>173</v>
      </c>
      <c r="F38" s="19">
        <v>1</v>
      </c>
      <c r="G38" s="19" t="s">
        <v>136</v>
      </c>
      <c r="H38" s="19" t="s">
        <v>174</v>
      </c>
      <c r="I38" s="19" t="s">
        <v>139</v>
      </c>
      <c r="J38" s="19" t="s">
        <v>138</v>
      </c>
      <c r="K38" s="19" t="s">
        <v>139</v>
      </c>
      <c r="L38" s="20">
        <v>142</v>
      </c>
      <c r="M38" s="20">
        <v>409</v>
      </c>
      <c r="N38" s="20">
        <v>951</v>
      </c>
      <c r="O38" s="20">
        <v>3468</v>
      </c>
      <c r="P38" s="20">
        <f>Q38+V38</f>
        <v>148</v>
      </c>
      <c r="Q38" s="20">
        <f>SUM(R38:U38)</f>
        <v>113</v>
      </c>
      <c r="R38" s="46">
        <v>113</v>
      </c>
      <c r="S38" s="46"/>
      <c r="T38" s="46"/>
      <c r="U38" s="46"/>
      <c r="V38" s="20">
        <v>35</v>
      </c>
      <c r="W38" s="19" t="s">
        <v>136</v>
      </c>
      <c r="X38" s="19" t="s">
        <v>140</v>
      </c>
      <c r="Y38" s="19" t="s">
        <v>141</v>
      </c>
      <c r="Z38" s="19"/>
    </row>
    <row r="39" s="1" customFormat="1" hidden="1" spans="1:26">
      <c r="A39" s="20" t="s">
        <v>162</v>
      </c>
      <c r="B39" s="27"/>
      <c r="C39" s="18"/>
      <c r="D39" s="19"/>
      <c r="E39" s="24"/>
      <c r="F39" s="19"/>
      <c r="G39" s="19"/>
      <c r="H39" s="19"/>
      <c r="I39" s="19"/>
      <c r="J39" s="19"/>
      <c r="K39" s="19"/>
      <c r="L39" s="20"/>
      <c r="M39" s="20"/>
      <c r="N39" s="20"/>
      <c r="O39" s="20"/>
      <c r="P39" s="20">
        <f>Q39+V39</f>
        <v>0</v>
      </c>
      <c r="Q39" s="20">
        <f>SUM(R39:U39)</f>
        <v>0</v>
      </c>
      <c r="R39" s="46"/>
      <c r="S39" s="46"/>
      <c r="T39" s="46"/>
      <c r="U39" s="46"/>
      <c r="V39" s="20"/>
      <c r="W39" s="19"/>
      <c r="X39" s="19"/>
      <c r="Y39" s="19"/>
      <c r="Z39" s="19"/>
    </row>
    <row r="40" s="1" customFormat="1" ht="25.5" hidden="1" spans="1:26">
      <c r="A40" s="17" t="s">
        <v>26</v>
      </c>
      <c r="B40" s="18"/>
      <c r="C40" s="18"/>
      <c r="D40" s="19"/>
      <c r="E40" s="18"/>
      <c r="F40" s="19">
        <f>SUM(F41:F42)</f>
        <v>0</v>
      </c>
      <c r="G40" s="19"/>
      <c r="H40" s="19"/>
      <c r="I40" s="19"/>
      <c r="J40" s="19"/>
      <c r="K40" s="19"/>
      <c r="L40" s="20"/>
      <c r="M40" s="20"/>
      <c r="N40" s="20"/>
      <c r="O40" s="20"/>
      <c r="P40" s="20">
        <f t="shared" ref="P40:V40" si="14">SUM(P41:P42)</f>
        <v>0</v>
      </c>
      <c r="Q40" s="20">
        <f t="shared" si="14"/>
        <v>0</v>
      </c>
      <c r="R40" s="20">
        <f t="shared" si="14"/>
        <v>0</v>
      </c>
      <c r="S40" s="20">
        <f t="shared" si="14"/>
        <v>0</v>
      </c>
      <c r="T40" s="20">
        <f t="shared" si="14"/>
        <v>0</v>
      </c>
      <c r="U40" s="20">
        <f t="shared" si="14"/>
        <v>0</v>
      </c>
      <c r="V40" s="20">
        <f t="shared" si="14"/>
        <v>0</v>
      </c>
      <c r="W40" s="19"/>
      <c r="X40" s="19"/>
      <c r="Y40" s="19"/>
      <c r="Z40" s="19"/>
    </row>
    <row r="41" s="1" customFormat="1" hidden="1" spans="1:26">
      <c r="A41" s="20">
        <v>1</v>
      </c>
      <c r="B41" s="18"/>
      <c r="C41" s="18"/>
      <c r="D41" s="19"/>
      <c r="E41" s="18"/>
      <c r="F41" s="19"/>
      <c r="G41" s="19"/>
      <c r="H41" s="19"/>
      <c r="I41" s="19"/>
      <c r="J41" s="19"/>
      <c r="K41" s="19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9"/>
      <c r="X41" s="45"/>
      <c r="Y41" s="19"/>
      <c r="Z41" s="19"/>
    </row>
    <row r="42" s="1" customFormat="1" hidden="1" spans="1:26">
      <c r="A42" s="20" t="s">
        <v>162</v>
      </c>
      <c r="B42" s="18"/>
      <c r="C42" s="18"/>
      <c r="D42" s="19"/>
      <c r="E42" s="18"/>
      <c r="F42" s="19"/>
      <c r="G42" s="19"/>
      <c r="H42" s="19"/>
      <c r="I42" s="19"/>
      <c r="J42" s="19"/>
      <c r="K42" s="19"/>
      <c r="L42" s="20"/>
      <c r="M42" s="20"/>
      <c r="N42" s="20"/>
      <c r="O42" s="20"/>
      <c r="P42" s="20">
        <f>Q42+V42</f>
        <v>0</v>
      </c>
      <c r="Q42" s="20">
        <f>SUM(R42:U42)</f>
        <v>0</v>
      </c>
      <c r="R42" s="20"/>
      <c r="S42" s="20"/>
      <c r="T42" s="20"/>
      <c r="U42" s="20"/>
      <c r="V42" s="20"/>
      <c r="W42" s="19"/>
      <c r="X42" s="19"/>
      <c r="Y42" s="19"/>
      <c r="Z42" s="19"/>
    </row>
    <row r="43" s="1" customFormat="1" ht="25.5" spans="1:26">
      <c r="A43" s="17" t="s">
        <v>175</v>
      </c>
      <c r="B43" s="18"/>
      <c r="C43" s="18"/>
      <c r="D43" s="19"/>
      <c r="E43" s="18"/>
      <c r="F43" s="19">
        <f>SUM(F44:F45)</f>
        <v>1</v>
      </c>
      <c r="G43" s="19"/>
      <c r="H43" s="19"/>
      <c r="I43" s="19"/>
      <c r="J43" s="19"/>
      <c r="K43" s="19"/>
      <c r="L43" s="20"/>
      <c r="M43" s="20"/>
      <c r="N43" s="20"/>
      <c r="O43" s="20"/>
      <c r="P43" s="20">
        <f t="shared" ref="P43:V43" si="15">SUM(P44:P45)</f>
        <v>30</v>
      </c>
      <c r="Q43" s="20">
        <f t="shared" si="15"/>
        <v>30</v>
      </c>
      <c r="R43" s="20">
        <f t="shared" si="15"/>
        <v>0</v>
      </c>
      <c r="S43" s="20">
        <f t="shared" si="15"/>
        <v>0</v>
      </c>
      <c r="T43" s="20">
        <f t="shared" si="15"/>
        <v>0</v>
      </c>
      <c r="U43" s="20">
        <f t="shared" si="15"/>
        <v>30</v>
      </c>
      <c r="V43" s="20">
        <f t="shared" si="15"/>
        <v>0</v>
      </c>
      <c r="W43" s="19"/>
      <c r="X43" s="19"/>
      <c r="Y43" s="19"/>
      <c r="Z43" s="19"/>
    </row>
    <row r="44" s="1" customFormat="1" ht="38.25" spans="1:26">
      <c r="A44" s="20">
        <v>1</v>
      </c>
      <c r="B44" s="18" t="s">
        <v>176</v>
      </c>
      <c r="C44" s="18" t="s">
        <v>177</v>
      </c>
      <c r="D44" s="19" t="s">
        <v>134</v>
      </c>
      <c r="E44" s="24" t="s">
        <v>178</v>
      </c>
      <c r="F44" s="19">
        <v>1</v>
      </c>
      <c r="G44" s="30" t="s">
        <v>179</v>
      </c>
      <c r="H44" s="31"/>
      <c r="I44" s="19" t="s">
        <v>139</v>
      </c>
      <c r="J44" s="19" t="s">
        <v>139</v>
      </c>
      <c r="K44" s="19" t="s">
        <v>139</v>
      </c>
      <c r="L44" s="20">
        <v>210</v>
      </c>
      <c r="M44" s="20">
        <v>210</v>
      </c>
      <c r="N44" s="20">
        <v>210</v>
      </c>
      <c r="O44" s="20">
        <v>210</v>
      </c>
      <c r="P44" s="20">
        <f>Q44+V44</f>
        <v>30</v>
      </c>
      <c r="Q44" s="20">
        <f>SUM(R44:U44)</f>
        <v>30</v>
      </c>
      <c r="R44" s="20"/>
      <c r="S44" s="20"/>
      <c r="T44" s="20"/>
      <c r="U44" s="20">
        <v>30</v>
      </c>
      <c r="V44" s="20"/>
      <c r="W44" s="19" t="s">
        <v>140</v>
      </c>
      <c r="X44" s="19" t="s">
        <v>140</v>
      </c>
      <c r="Y44" s="19" t="s">
        <v>180</v>
      </c>
      <c r="Z44" s="19"/>
    </row>
    <row r="45" s="1" customFormat="1" hidden="1" spans="1:26">
      <c r="A45" s="20" t="s">
        <v>162</v>
      </c>
      <c r="B45" s="18"/>
      <c r="C45" s="18"/>
      <c r="D45" s="19"/>
      <c r="E45" s="18"/>
      <c r="F45" s="19"/>
      <c r="G45" s="19"/>
      <c r="H45" s="19"/>
      <c r="I45" s="19"/>
      <c r="J45" s="19"/>
      <c r="K45" s="19"/>
      <c r="L45" s="20"/>
      <c r="M45" s="20"/>
      <c r="N45" s="20"/>
      <c r="O45" s="20"/>
      <c r="P45" s="20">
        <f>Q45+V45</f>
        <v>0</v>
      </c>
      <c r="Q45" s="20">
        <f>SUM(R45:U45)</f>
        <v>0</v>
      </c>
      <c r="R45" s="20"/>
      <c r="S45" s="20"/>
      <c r="T45" s="20"/>
      <c r="U45" s="20"/>
      <c r="V45" s="20"/>
      <c r="W45" s="19"/>
      <c r="X45" s="19"/>
      <c r="Y45" s="19"/>
      <c r="Z45" s="19"/>
    </row>
    <row r="46" s="1" customFormat="1" ht="25.5" spans="1:26">
      <c r="A46" s="23" t="s">
        <v>28</v>
      </c>
      <c r="B46" s="18"/>
      <c r="C46" s="18"/>
      <c r="D46" s="19"/>
      <c r="E46" s="18"/>
      <c r="F46" s="22">
        <f>F47+F50</f>
        <v>1</v>
      </c>
      <c r="G46" s="22"/>
      <c r="H46" s="22"/>
      <c r="I46" s="22"/>
      <c r="J46" s="22"/>
      <c r="K46" s="22"/>
      <c r="L46" s="34"/>
      <c r="M46" s="34"/>
      <c r="N46" s="34"/>
      <c r="O46" s="34"/>
      <c r="P46" s="34">
        <f t="shared" ref="P46:V46" si="16">P47+P50</f>
        <v>140</v>
      </c>
      <c r="Q46" s="34">
        <f t="shared" si="16"/>
        <v>120</v>
      </c>
      <c r="R46" s="34">
        <f t="shared" si="16"/>
        <v>78</v>
      </c>
      <c r="S46" s="34">
        <f t="shared" si="16"/>
        <v>42</v>
      </c>
      <c r="T46" s="34">
        <f t="shared" si="16"/>
        <v>0</v>
      </c>
      <c r="U46" s="34">
        <f t="shared" si="16"/>
        <v>0</v>
      </c>
      <c r="V46" s="34">
        <f t="shared" si="16"/>
        <v>20</v>
      </c>
      <c r="W46" s="19"/>
      <c r="X46" s="19"/>
      <c r="Y46" s="19"/>
      <c r="Z46" s="19"/>
    </row>
    <row r="47" s="1" customFormat="1" ht="51" hidden="1" spans="1:26">
      <c r="A47" s="17" t="s">
        <v>29</v>
      </c>
      <c r="B47" s="18"/>
      <c r="C47" s="18"/>
      <c r="D47" s="19"/>
      <c r="E47" s="18"/>
      <c r="F47" s="19">
        <f>SUM(F48:F49)</f>
        <v>0</v>
      </c>
      <c r="G47" s="19"/>
      <c r="H47" s="19"/>
      <c r="I47" s="19"/>
      <c r="J47" s="19"/>
      <c r="K47" s="19"/>
      <c r="L47" s="20"/>
      <c r="M47" s="20"/>
      <c r="N47" s="20"/>
      <c r="O47" s="20"/>
      <c r="P47" s="20">
        <f t="shared" ref="P47:V47" si="17">SUM(P48:P49)</f>
        <v>0</v>
      </c>
      <c r="Q47" s="20">
        <f t="shared" si="17"/>
        <v>0</v>
      </c>
      <c r="R47" s="20">
        <f t="shared" si="17"/>
        <v>0</v>
      </c>
      <c r="S47" s="20">
        <f t="shared" si="17"/>
        <v>0</v>
      </c>
      <c r="T47" s="20">
        <f t="shared" si="17"/>
        <v>0</v>
      </c>
      <c r="U47" s="20">
        <f t="shared" si="17"/>
        <v>0</v>
      </c>
      <c r="V47" s="20">
        <f t="shared" si="17"/>
        <v>0</v>
      </c>
      <c r="W47" s="19"/>
      <c r="X47" s="19"/>
      <c r="Y47" s="19"/>
      <c r="Z47" s="19"/>
    </row>
    <row r="48" s="1" customFormat="1" hidden="1" spans="1:26">
      <c r="A48" s="19">
        <v>1</v>
      </c>
      <c r="B48" s="32"/>
      <c r="C48" s="32"/>
      <c r="D48" s="28"/>
      <c r="E48" s="18"/>
      <c r="F48" s="19"/>
      <c r="G48" s="19"/>
      <c r="H48" s="19"/>
      <c r="I48" s="19"/>
      <c r="J48" s="19"/>
      <c r="K48" s="19"/>
      <c r="L48" s="20"/>
      <c r="M48" s="20"/>
      <c r="N48" s="20"/>
      <c r="O48" s="20"/>
      <c r="P48" s="20">
        <f>Q48+V48</f>
        <v>0</v>
      </c>
      <c r="Q48" s="20">
        <f>SUM(R48:U48)</f>
        <v>0</v>
      </c>
      <c r="R48" s="20"/>
      <c r="S48" s="20"/>
      <c r="T48" s="20"/>
      <c r="U48" s="20"/>
      <c r="V48" s="20"/>
      <c r="W48" s="19"/>
      <c r="X48" s="19"/>
      <c r="Y48" s="19"/>
      <c r="Z48" s="19"/>
    </row>
    <row r="49" s="1" customFormat="1" hidden="1" spans="1:26">
      <c r="A49" s="20" t="s">
        <v>162</v>
      </c>
      <c r="B49" s="18"/>
      <c r="C49" s="18"/>
      <c r="D49" s="19"/>
      <c r="E49" s="18"/>
      <c r="F49" s="19"/>
      <c r="G49" s="19"/>
      <c r="H49" s="19"/>
      <c r="I49" s="19"/>
      <c r="J49" s="19"/>
      <c r="K49" s="19"/>
      <c r="L49" s="20"/>
      <c r="M49" s="20"/>
      <c r="N49" s="20"/>
      <c r="O49" s="20"/>
      <c r="P49" s="20">
        <f>Q49+V49</f>
        <v>0</v>
      </c>
      <c r="Q49" s="20">
        <f>SUM(R49:U49)</f>
        <v>0</v>
      </c>
      <c r="R49" s="20"/>
      <c r="S49" s="20"/>
      <c r="T49" s="20"/>
      <c r="U49" s="20"/>
      <c r="V49" s="20"/>
      <c r="W49" s="19"/>
      <c r="X49" s="19"/>
      <c r="Y49" s="19"/>
      <c r="Z49" s="19"/>
    </row>
    <row r="50" s="1" customFormat="1" ht="25.5" spans="1:26">
      <c r="A50" s="17" t="s">
        <v>181</v>
      </c>
      <c r="B50" s="18"/>
      <c r="C50" s="18"/>
      <c r="D50" s="19"/>
      <c r="E50" s="18"/>
      <c r="F50" s="19">
        <f>SUM(F51:F52)</f>
        <v>1</v>
      </c>
      <c r="G50" s="19"/>
      <c r="H50" s="19"/>
      <c r="I50" s="19"/>
      <c r="J50" s="19"/>
      <c r="K50" s="19"/>
      <c r="L50" s="20"/>
      <c r="M50" s="20"/>
      <c r="N50" s="20"/>
      <c r="O50" s="20"/>
      <c r="P50" s="20">
        <f t="shared" ref="P50:V50" si="18">SUM(P51:P52)</f>
        <v>140</v>
      </c>
      <c r="Q50" s="20">
        <f t="shared" si="18"/>
        <v>120</v>
      </c>
      <c r="R50" s="20">
        <f t="shared" si="18"/>
        <v>78</v>
      </c>
      <c r="S50" s="20">
        <f t="shared" si="18"/>
        <v>42</v>
      </c>
      <c r="T50" s="20">
        <f t="shared" si="18"/>
        <v>0</v>
      </c>
      <c r="U50" s="20">
        <f t="shared" si="18"/>
        <v>0</v>
      </c>
      <c r="V50" s="20">
        <f t="shared" si="18"/>
        <v>20</v>
      </c>
      <c r="W50" s="19"/>
      <c r="X50" s="19"/>
      <c r="Y50" s="19"/>
      <c r="Z50" s="19"/>
    </row>
    <row r="51" s="1" customFormat="1" ht="76.5" spans="1:26">
      <c r="A51" s="20">
        <v>1</v>
      </c>
      <c r="B51" s="18" t="s">
        <v>182</v>
      </c>
      <c r="C51" s="18" t="s">
        <v>183</v>
      </c>
      <c r="D51" s="19" t="s">
        <v>134</v>
      </c>
      <c r="E51" s="18" t="s">
        <v>184</v>
      </c>
      <c r="F51" s="19">
        <v>1</v>
      </c>
      <c r="G51" s="19" t="s">
        <v>136</v>
      </c>
      <c r="H51" s="19" t="s">
        <v>185</v>
      </c>
      <c r="I51" s="19" t="s">
        <v>138</v>
      </c>
      <c r="J51" s="19" t="s">
        <v>139</v>
      </c>
      <c r="K51" s="19" t="s">
        <v>139</v>
      </c>
      <c r="L51" s="20">
        <v>61</v>
      </c>
      <c r="M51" s="20">
        <v>206</v>
      </c>
      <c r="N51" s="20">
        <v>418</v>
      </c>
      <c r="O51" s="20">
        <v>1583</v>
      </c>
      <c r="P51" s="20">
        <f>Q51+V51</f>
        <v>140</v>
      </c>
      <c r="Q51" s="20">
        <f>SUM(R51:U51)</f>
        <v>120</v>
      </c>
      <c r="R51" s="20">
        <v>78</v>
      </c>
      <c r="S51" s="20">
        <v>42</v>
      </c>
      <c r="T51" s="20"/>
      <c r="U51" s="20"/>
      <c r="V51" s="20">
        <v>20</v>
      </c>
      <c r="W51" s="19" t="s">
        <v>140</v>
      </c>
      <c r="X51" s="19" t="s">
        <v>140</v>
      </c>
      <c r="Y51" s="19" t="s">
        <v>141</v>
      </c>
      <c r="Z51" s="19" t="s">
        <v>186</v>
      </c>
    </row>
    <row r="52" s="1" customFormat="1" hidden="1" spans="1:26">
      <c r="A52" s="20" t="s">
        <v>162</v>
      </c>
      <c r="B52" s="18"/>
      <c r="C52" s="18"/>
      <c r="D52" s="19"/>
      <c r="E52" s="18"/>
      <c r="F52" s="19"/>
      <c r="G52" s="19"/>
      <c r="H52" s="19"/>
      <c r="I52" s="19"/>
      <c r="J52" s="19"/>
      <c r="K52" s="19"/>
      <c r="L52" s="20"/>
      <c r="M52" s="20"/>
      <c r="N52" s="20"/>
      <c r="O52" s="20"/>
      <c r="P52" s="20">
        <f>Q52+V52</f>
        <v>0</v>
      </c>
      <c r="Q52" s="20">
        <f>SUM(R52:U52)</f>
        <v>0</v>
      </c>
      <c r="R52" s="20"/>
      <c r="S52" s="20"/>
      <c r="T52" s="20"/>
      <c r="U52" s="20"/>
      <c r="V52" s="20"/>
      <c r="W52" s="19"/>
      <c r="X52" s="19"/>
      <c r="Y52" s="19"/>
      <c r="Z52" s="19"/>
    </row>
    <row r="53" s="1" customFormat="1" ht="25.5" spans="1:26">
      <c r="A53" s="23" t="s">
        <v>31</v>
      </c>
      <c r="B53" s="18"/>
      <c r="C53" s="18"/>
      <c r="D53" s="19"/>
      <c r="E53" s="18"/>
      <c r="F53" s="22">
        <f>F54+F57+F61+F64</f>
        <v>8</v>
      </c>
      <c r="G53" s="22"/>
      <c r="H53" s="22"/>
      <c r="I53" s="22"/>
      <c r="J53" s="22"/>
      <c r="K53" s="22"/>
      <c r="L53" s="34"/>
      <c r="M53" s="34"/>
      <c r="N53" s="34"/>
      <c r="O53" s="34"/>
      <c r="P53" s="34">
        <f t="shared" ref="P53:V53" si="19">P54+P57+P61+P64</f>
        <v>685.7</v>
      </c>
      <c r="Q53" s="34">
        <f t="shared" si="19"/>
        <v>685.7</v>
      </c>
      <c r="R53" s="34">
        <f t="shared" si="19"/>
        <v>248</v>
      </c>
      <c r="S53" s="34">
        <f t="shared" si="19"/>
        <v>371</v>
      </c>
      <c r="T53" s="34">
        <f t="shared" si="19"/>
        <v>0</v>
      </c>
      <c r="U53" s="34">
        <f t="shared" si="19"/>
        <v>66.7</v>
      </c>
      <c r="V53" s="34">
        <f t="shared" si="19"/>
        <v>0</v>
      </c>
      <c r="W53" s="19"/>
      <c r="X53" s="19"/>
      <c r="Y53" s="19"/>
      <c r="Z53" s="19"/>
    </row>
    <row r="54" s="1" customFormat="1" hidden="1" spans="1:26">
      <c r="A54" s="17" t="s">
        <v>32</v>
      </c>
      <c r="B54" s="18"/>
      <c r="C54" s="18"/>
      <c r="D54" s="19"/>
      <c r="E54" s="18"/>
      <c r="F54" s="19">
        <f>SUM(F55:F56)</f>
        <v>0</v>
      </c>
      <c r="G54" s="19"/>
      <c r="H54" s="19"/>
      <c r="I54" s="19"/>
      <c r="J54" s="19"/>
      <c r="K54" s="19"/>
      <c r="L54" s="20"/>
      <c r="M54" s="20"/>
      <c r="N54" s="20"/>
      <c r="O54" s="20"/>
      <c r="P54" s="20">
        <f t="shared" ref="P54:V54" si="20">SUM(P55:P56)</f>
        <v>0</v>
      </c>
      <c r="Q54" s="20">
        <f t="shared" si="20"/>
        <v>0</v>
      </c>
      <c r="R54" s="20">
        <f t="shared" si="20"/>
        <v>0</v>
      </c>
      <c r="S54" s="20">
        <f t="shared" si="20"/>
        <v>0</v>
      </c>
      <c r="T54" s="20">
        <f t="shared" si="20"/>
        <v>0</v>
      </c>
      <c r="U54" s="20">
        <f t="shared" si="20"/>
        <v>0</v>
      </c>
      <c r="V54" s="20">
        <f t="shared" si="20"/>
        <v>0</v>
      </c>
      <c r="W54" s="19"/>
      <c r="X54" s="19"/>
      <c r="Y54" s="19"/>
      <c r="Z54" s="19"/>
    </row>
    <row r="55" s="1" customFormat="1" hidden="1" spans="1:26">
      <c r="A55" s="20">
        <v>1</v>
      </c>
      <c r="B55" s="18"/>
      <c r="C55" s="18"/>
      <c r="D55" s="19"/>
      <c r="E55" s="18"/>
      <c r="F55" s="19"/>
      <c r="G55" s="19"/>
      <c r="H55" s="19"/>
      <c r="I55" s="19"/>
      <c r="J55" s="19"/>
      <c r="K55" s="19"/>
      <c r="L55" s="20"/>
      <c r="M55" s="20"/>
      <c r="N55" s="20"/>
      <c r="O55" s="20"/>
      <c r="P55" s="20">
        <f>Q55+V55</f>
        <v>0</v>
      </c>
      <c r="Q55" s="20">
        <f>SUM(R55:U55)</f>
        <v>0</v>
      </c>
      <c r="R55" s="20"/>
      <c r="S55" s="20"/>
      <c r="T55" s="20"/>
      <c r="U55" s="20"/>
      <c r="V55" s="20"/>
      <c r="W55" s="19"/>
      <c r="X55" s="19"/>
      <c r="Y55" s="19"/>
      <c r="Z55" s="19"/>
    </row>
    <row r="56" s="1" customFormat="1" hidden="1" spans="1:26">
      <c r="A56" s="20" t="s">
        <v>162</v>
      </c>
      <c r="B56" s="18"/>
      <c r="C56" s="18"/>
      <c r="D56" s="19"/>
      <c r="E56" s="18"/>
      <c r="F56" s="19"/>
      <c r="G56" s="19"/>
      <c r="H56" s="19"/>
      <c r="I56" s="19"/>
      <c r="J56" s="19"/>
      <c r="K56" s="19"/>
      <c r="L56" s="20"/>
      <c r="M56" s="20"/>
      <c r="N56" s="20"/>
      <c r="O56" s="20"/>
      <c r="P56" s="20">
        <f>Q56+V56</f>
        <v>0</v>
      </c>
      <c r="Q56" s="20">
        <f>SUM(R56:U56)</f>
        <v>0</v>
      </c>
      <c r="R56" s="20"/>
      <c r="S56" s="20"/>
      <c r="T56" s="20"/>
      <c r="U56" s="20"/>
      <c r="V56" s="20"/>
      <c r="W56" s="19"/>
      <c r="X56" s="19"/>
      <c r="Y56" s="19"/>
      <c r="Z56" s="19"/>
    </row>
    <row r="57" s="1" customFormat="1" spans="1:26">
      <c r="A57" s="17" t="s">
        <v>33</v>
      </c>
      <c r="B57" s="18"/>
      <c r="C57" s="18"/>
      <c r="D57" s="19"/>
      <c r="E57" s="18"/>
      <c r="F57" s="19">
        <f>SUM(F58:F60)</f>
        <v>2</v>
      </c>
      <c r="G57" s="19"/>
      <c r="H57" s="19"/>
      <c r="I57" s="19"/>
      <c r="J57" s="19"/>
      <c r="K57" s="19"/>
      <c r="L57" s="20"/>
      <c r="M57" s="20"/>
      <c r="N57" s="20"/>
      <c r="O57" s="20"/>
      <c r="P57" s="20">
        <f t="shared" ref="P57:V57" si="21">SUM(P58:P60)</f>
        <v>66.7</v>
      </c>
      <c r="Q57" s="20">
        <f t="shared" si="21"/>
        <v>66.7</v>
      </c>
      <c r="R57" s="20">
        <f t="shared" si="21"/>
        <v>0</v>
      </c>
      <c r="S57" s="20">
        <f t="shared" si="21"/>
        <v>0</v>
      </c>
      <c r="T57" s="20">
        <f t="shared" si="21"/>
        <v>0</v>
      </c>
      <c r="U57" s="20">
        <f t="shared" si="21"/>
        <v>66.7</v>
      </c>
      <c r="V57" s="20">
        <f t="shared" si="21"/>
        <v>0</v>
      </c>
      <c r="W57" s="19"/>
      <c r="X57" s="19"/>
      <c r="Y57" s="19"/>
      <c r="Z57" s="19"/>
    </row>
    <row r="58" s="1" customFormat="1" ht="76.5" spans="1:26">
      <c r="A58" s="20">
        <v>1</v>
      </c>
      <c r="B58" s="18" t="s">
        <v>187</v>
      </c>
      <c r="C58" s="18" t="s">
        <v>188</v>
      </c>
      <c r="D58" s="19" t="s">
        <v>189</v>
      </c>
      <c r="E58" s="18" t="s">
        <v>190</v>
      </c>
      <c r="F58" s="19">
        <v>1</v>
      </c>
      <c r="G58" s="30" t="s">
        <v>179</v>
      </c>
      <c r="H58" s="31"/>
      <c r="I58" s="19" t="s">
        <v>139</v>
      </c>
      <c r="J58" s="19" t="s">
        <v>139</v>
      </c>
      <c r="K58" s="19" t="s">
        <v>139</v>
      </c>
      <c r="L58" s="20">
        <v>662</v>
      </c>
      <c r="M58" s="20">
        <v>2105</v>
      </c>
      <c r="N58" s="20">
        <v>4737</v>
      </c>
      <c r="O58" s="20">
        <v>17554</v>
      </c>
      <c r="P58" s="20">
        <f>Q58+V58</f>
        <v>46.7</v>
      </c>
      <c r="Q58" s="20">
        <f>SUM(R58:U58)</f>
        <v>46.7</v>
      </c>
      <c r="R58" s="20">
        <v>0</v>
      </c>
      <c r="S58" s="20">
        <v>0</v>
      </c>
      <c r="T58" s="20">
        <v>0</v>
      </c>
      <c r="U58" s="20">
        <v>46.7</v>
      </c>
      <c r="V58" s="20"/>
      <c r="W58" s="45" t="s">
        <v>191</v>
      </c>
      <c r="X58" s="45" t="s">
        <v>192</v>
      </c>
      <c r="Y58" s="19" t="s">
        <v>193</v>
      </c>
      <c r="Z58" s="19"/>
    </row>
    <row r="59" s="1" customFormat="1" ht="82" customHeight="1" spans="1:26">
      <c r="A59" s="20">
        <v>2</v>
      </c>
      <c r="B59" s="18" t="s">
        <v>194</v>
      </c>
      <c r="C59" s="18" t="s">
        <v>195</v>
      </c>
      <c r="D59" s="19" t="s">
        <v>189</v>
      </c>
      <c r="E59" s="18" t="s">
        <v>196</v>
      </c>
      <c r="F59" s="19">
        <v>1</v>
      </c>
      <c r="G59" s="30" t="s">
        <v>179</v>
      </c>
      <c r="H59" s="31"/>
      <c r="I59" s="19" t="s">
        <v>139</v>
      </c>
      <c r="J59" s="19" t="s">
        <v>139</v>
      </c>
      <c r="K59" s="19" t="s">
        <v>139</v>
      </c>
      <c r="L59" s="20">
        <v>663</v>
      </c>
      <c r="M59" s="20">
        <v>2106</v>
      </c>
      <c r="N59" s="20">
        <v>4738</v>
      </c>
      <c r="O59" s="20">
        <v>17555</v>
      </c>
      <c r="P59" s="20">
        <f>Q59+V59</f>
        <v>20</v>
      </c>
      <c r="Q59" s="20">
        <f>SUM(R59:U59)</f>
        <v>20</v>
      </c>
      <c r="R59" s="20">
        <v>0</v>
      </c>
      <c r="S59" s="20">
        <v>0</v>
      </c>
      <c r="T59" s="20">
        <v>0</v>
      </c>
      <c r="U59" s="20">
        <v>20</v>
      </c>
      <c r="V59" s="20"/>
      <c r="W59" s="19" t="s">
        <v>197</v>
      </c>
      <c r="X59" s="19" t="s">
        <v>140</v>
      </c>
      <c r="Y59" s="19" t="s">
        <v>193</v>
      </c>
      <c r="Z59" s="19"/>
    </row>
    <row r="60" s="1" customFormat="1" hidden="1" spans="1:26">
      <c r="A60" s="20" t="s">
        <v>162</v>
      </c>
      <c r="B60" s="18"/>
      <c r="C60" s="18"/>
      <c r="D60" s="19"/>
      <c r="E60" s="18"/>
      <c r="F60" s="19"/>
      <c r="G60" s="19"/>
      <c r="H60" s="19"/>
      <c r="I60" s="19"/>
      <c r="J60" s="19"/>
      <c r="K60" s="19"/>
      <c r="L60" s="20"/>
      <c r="M60" s="20"/>
      <c r="N60" s="20"/>
      <c r="O60" s="20"/>
      <c r="P60" s="20">
        <f>Q60+V60</f>
        <v>0</v>
      </c>
      <c r="Q60" s="20">
        <f>SUM(R60:U60)</f>
        <v>0</v>
      </c>
      <c r="R60" s="20"/>
      <c r="S60" s="20"/>
      <c r="T60" s="20"/>
      <c r="U60" s="20"/>
      <c r="V60" s="20"/>
      <c r="W60" s="19"/>
      <c r="X60" s="19"/>
      <c r="Y60" s="19"/>
      <c r="Z60" s="19"/>
    </row>
    <row r="61" s="1" customFormat="1" hidden="1" spans="1:26">
      <c r="A61" s="17" t="s">
        <v>34</v>
      </c>
      <c r="B61" s="18"/>
      <c r="C61" s="18"/>
      <c r="D61" s="19"/>
      <c r="E61" s="18"/>
      <c r="F61" s="19">
        <f>SUM(F62:F63)</f>
        <v>0</v>
      </c>
      <c r="G61" s="19"/>
      <c r="H61" s="19"/>
      <c r="I61" s="19"/>
      <c r="J61" s="19"/>
      <c r="K61" s="19"/>
      <c r="L61" s="20"/>
      <c r="M61" s="20"/>
      <c r="N61" s="20"/>
      <c r="O61" s="20"/>
      <c r="P61" s="20">
        <f t="shared" ref="P61:V61" si="22">SUM(P62:P63)</f>
        <v>0</v>
      </c>
      <c r="Q61" s="20">
        <f t="shared" si="22"/>
        <v>0</v>
      </c>
      <c r="R61" s="20">
        <f t="shared" si="22"/>
        <v>0</v>
      </c>
      <c r="S61" s="20">
        <f t="shared" si="22"/>
        <v>0</v>
      </c>
      <c r="T61" s="20">
        <f t="shared" si="22"/>
        <v>0</v>
      </c>
      <c r="U61" s="20">
        <f t="shared" si="22"/>
        <v>0</v>
      </c>
      <c r="V61" s="20">
        <f t="shared" si="22"/>
        <v>0</v>
      </c>
      <c r="W61" s="19"/>
      <c r="X61" s="19"/>
      <c r="Y61" s="19"/>
      <c r="Z61" s="19"/>
    </row>
    <row r="62" s="1" customFormat="1" hidden="1" spans="1:26">
      <c r="A62" s="20">
        <v>1</v>
      </c>
      <c r="B62" s="18"/>
      <c r="C62" s="18"/>
      <c r="D62" s="19"/>
      <c r="E62" s="18"/>
      <c r="F62" s="19"/>
      <c r="G62" s="19"/>
      <c r="H62" s="19"/>
      <c r="I62" s="19"/>
      <c r="J62" s="19"/>
      <c r="K62" s="19"/>
      <c r="L62" s="20"/>
      <c r="M62" s="20"/>
      <c r="N62" s="20"/>
      <c r="O62" s="20"/>
      <c r="P62" s="20">
        <f>Q62+V62</f>
        <v>0</v>
      </c>
      <c r="Q62" s="20">
        <f>SUM(R62:U62)</f>
        <v>0</v>
      </c>
      <c r="R62" s="20"/>
      <c r="S62" s="20"/>
      <c r="T62" s="20"/>
      <c r="U62" s="20"/>
      <c r="V62" s="20"/>
      <c r="W62" s="19"/>
      <c r="X62" s="19"/>
      <c r="Y62" s="19"/>
      <c r="Z62" s="19"/>
    </row>
    <row r="63" s="1" customFormat="1" hidden="1" spans="1:26">
      <c r="A63" s="20" t="s">
        <v>162</v>
      </c>
      <c r="B63" s="18"/>
      <c r="C63" s="18"/>
      <c r="D63" s="19"/>
      <c r="E63" s="18"/>
      <c r="F63" s="19"/>
      <c r="G63" s="19"/>
      <c r="H63" s="19"/>
      <c r="I63" s="19"/>
      <c r="J63" s="19"/>
      <c r="K63" s="19"/>
      <c r="L63" s="20"/>
      <c r="M63" s="20"/>
      <c r="N63" s="20"/>
      <c r="O63" s="20"/>
      <c r="P63" s="20">
        <f>Q63+V63</f>
        <v>0</v>
      </c>
      <c r="Q63" s="20">
        <f>SUM(R63:U63)</f>
        <v>0</v>
      </c>
      <c r="R63" s="20"/>
      <c r="S63" s="20"/>
      <c r="T63" s="20"/>
      <c r="U63" s="20"/>
      <c r="V63" s="20"/>
      <c r="W63" s="19"/>
      <c r="X63" s="19"/>
      <c r="Y63" s="19"/>
      <c r="Z63" s="19"/>
    </row>
    <row r="64" s="1" customFormat="1" ht="25.5" spans="1:26">
      <c r="A64" s="17" t="s">
        <v>35</v>
      </c>
      <c r="B64" s="18"/>
      <c r="C64" s="18"/>
      <c r="D64" s="19"/>
      <c r="E64" s="18"/>
      <c r="F64" s="19">
        <f>SUM(F65:F71)</f>
        <v>6</v>
      </c>
      <c r="G64" s="19"/>
      <c r="H64" s="19"/>
      <c r="I64" s="19"/>
      <c r="J64" s="19"/>
      <c r="K64" s="19"/>
      <c r="L64" s="20"/>
      <c r="M64" s="20"/>
      <c r="N64" s="20"/>
      <c r="O64" s="20"/>
      <c r="P64" s="20">
        <f t="shared" ref="P64:V64" si="23">SUM(P65:P71)</f>
        <v>619</v>
      </c>
      <c r="Q64" s="20">
        <f t="shared" si="23"/>
        <v>619</v>
      </c>
      <c r="R64" s="20">
        <f t="shared" si="23"/>
        <v>248</v>
      </c>
      <c r="S64" s="20">
        <f t="shared" si="23"/>
        <v>371</v>
      </c>
      <c r="T64" s="20">
        <f t="shared" si="23"/>
        <v>0</v>
      </c>
      <c r="U64" s="20">
        <f t="shared" si="23"/>
        <v>0</v>
      </c>
      <c r="V64" s="20">
        <f t="shared" si="23"/>
        <v>0</v>
      </c>
      <c r="W64" s="19"/>
      <c r="X64" s="19"/>
      <c r="Y64" s="19"/>
      <c r="Z64" s="19"/>
    </row>
    <row r="65" s="1" customFormat="1" ht="140.25" spans="1:26">
      <c r="A65" s="20">
        <v>1</v>
      </c>
      <c r="B65" s="18" t="s">
        <v>198</v>
      </c>
      <c r="C65" s="18" t="s">
        <v>199</v>
      </c>
      <c r="D65" s="19" t="s">
        <v>134</v>
      </c>
      <c r="E65" s="24" t="s">
        <v>200</v>
      </c>
      <c r="F65" s="19">
        <v>1</v>
      </c>
      <c r="G65" s="19" t="s">
        <v>201</v>
      </c>
      <c r="H65" s="19" t="s">
        <v>202</v>
      </c>
      <c r="I65" s="19" t="s">
        <v>139</v>
      </c>
      <c r="J65" s="19" t="s">
        <v>139</v>
      </c>
      <c r="K65" s="19" t="s">
        <v>139</v>
      </c>
      <c r="L65" s="20">
        <v>26</v>
      </c>
      <c r="M65" s="20">
        <v>79</v>
      </c>
      <c r="N65" s="20">
        <v>654</v>
      </c>
      <c r="O65" s="20">
        <v>2251</v>
      </c>
      <c r="P65" s="20">
        <f t="shared" ref="P65:P71" si="24">Q65+V65</f>
        <v>270</v>
      </c>
      <c r="Q65" s="20">
        <f t="shared" ref="Q65:Q71" si="25">SUM(R65:U65)</f>
        <v>270</v>
      </c>
      <c r="R65" s="20">
        <v>198</v>
      </c>
      <c r="S65" s="20">
        <v>72</v>
      </c>
      <c r="T65" s="20"/>
      <c r="U65" s="19"/>
      <c r="V65" s="20"/>
      <c r="W65" s="19" t="s">
        <v>140</v>
      </c>
      <c r="X65" s="19" t="s">
        <v>140</v>
      </c>
      <c r="Y65" s="19" t="s">
        <v>141</v>
      </c>
      <c r="Z65" s="19"/>
    </row>
    <row r="66" s="1" customFormat="1" ht="89.25" spans="1:26">
      <c r="A66" s="20">
        <v>2</v>
      </c>
      <c r="B66" s="18" t="s">
        <v>203</v>
      </c>
      <c r="C66" s="48" t="s">
        <v>204</v>
      </c>
      <c r="D66" s="28" t="s">
        <v>144</v>
      </c>
      <c r="E66" s="24" t="s">
        <v>205</v>
      </c>
      <c r="F66" s="19">
        <v>1</v>
      </c>
      <c r="G66" s="19" t="s">
        <v>206</v>
      </c>
      <c r="H66" s="19" t="s">
        <v>207</v>
      </c>
      <c r="I66" s="19" t="s">
        <v>139</v>
      </c>
      <c r="J66" s="19" t="s">
        <v>139</v>
      </c>
      <c r="K66" s="19" t="s">
        <v>139</v>
      </c>
      <c r="L66" s="51">
        <v>11</v>
      </c>
      <c r="M66" s="51">
        <v>37</v>
      </c>
      <c r="N66" s="51">
        <v>176</v>
      </c>
      <c r="O66" s="51">
        <v>750</v>
      </c>
      <c r="P66" s="20">
        <f t="shared" si="24"/>
        <v>46</v>
      </c>
      <c r="Q66" s="20">
        <f t="shared" si="25"/>
        <v>46</v>
      </c>
      <c r="R66" s="20"/>
      <c r="S66" s="20">
        <v>46</v>
      </c>
      <c r="T66" s="20"/>
      <c r="U66" s="19"/>
      <c r="V66" s="20"/>
      <c r="W66" s="19" t="s">
        <v>208</v>
      </c>
      <c r="X66" s="26" t="s">
        <v>140</v>
      </c>
      <c r="Y66" s="26" t="s">
        <v>141</v>
      </c>
      <c r="Z66" s="19"/>
    </row>
    <row r="67" s="1" customFormat="1" ht="140.25" spans="1:26">
      <c r="A67" s="20">
        <v>3</v>
      </c>
      <c r="B67" s="18" t="s">
        <v>209</v>
      </c>
      <c r="C67" s="18" t="s">
        <v>210</v>
      </c>
      <c r="D67" s="28" t="s">
        <v>144</v>
      </c>
      <c r="E67" s="24" t="s">
        <v>211</v>
      </c>
      <c r="F67" s="19">
        <v>1</v>
      </c>
      <c r="G67" s="19" t="s">
        <v>206</v>
      </c>
      <c r="H67" s="19" t="s">
        <v>212</v>
      </c>
      <c r="I67" s="19" t="s">
        <v>139</v>
      </c>
      <c r="J67" s="19" t="s">
        <v>139</v>
      </c>
      <c r="K67" s="19" t="s">
        <v>139</v>
      </c>
      <c r="L67" s="20">
        <v>8</v>
      </c>
      <c r="M67" s="20">
        <v>18</v>
      </c>
      <c r="N67" s="20">
        <v>241</v>
      </c>
      <c r="O67" s="20">
        <v>949</v>
      </c>
      <c r="P67" s="20">
        <f t="shared" si="24"/>
        <v>16</v>
      </c>
      <c r="Q67" s="20">
        <f t="shared" si="25"/>
        <v>16</v>
      </c>
      <c r="R67" s="20"/>
      <c r="S67" s="20">
        <v>16</v>
      </c>
      <c r="T67" s="20"/>
      <c r="U67" s="19"/>
      <c r="V67" s="20"/>
      <c r="W67" s="19" t="s">
        <v>208</v>
      </c>
      <c r="X67" s="26" t="s">
        <v>140</v>
      </c>
      <c r="Y67" s="26" t="s">
        <v>141</v>
      </c>
      <c r="Z67" s="19"/>
    </row>
    <row r="68" s="1" customFormat="1" ht="102" spans="1:26">
      <c r="A68" s="20">
        <v>4</v>
      </c>
      <c r="B68" s="18" t="s">
        <v>213</v>
      </c>
      <c r="C68" s="18" t="s">
        <v>214</v>
      </c>
      <c r="D68" s="19" t="s">
        <v>144</v>
      </c>
      <c r="E68" s="24" t="s">
        <v>215</v>
      </c>
      <c r="F68" s="19">
        <v>1</v>
      </c>
      <c r="G68" s="19" t="s">
        <v>136</v>
      </c>
      <c r="H68" s="19" t="s">
        <v>174</v>
      </c>
      <c r="I68" s="19" t="s">
        <v>139</v>
      </c>
      <c r="J68" s="19" t="s">
        <v>138</v>
      </c>
      <c r="K68" s="19" t="s">
        <v>139</v>
      </c>
      <c r="L68" s="20">
        <v>142</v>
      </c>
      <c r="M68" s="20">
        <v>409</v>
      </c>
      <c r="N68" s="20">
        <v>951</v>
      </c>
      <c r="O68" s="20">
        <v>3468</v>
      </c>
      <c r="P68" s="20">
        <f t="shared" si="24"/>
        <v>55</v>
      </c>
      <c r="Q68" s="20">
        <f t="shared" si="25"/>
        <v>55</v>
      </c>
      <c r="R68" s="20"/>
      <c r="S68" s="20">
        <v>55</v>
      </c>
      <c r="T68" s="20"/>
      <c r="U68" s="19"/>
      <c r="V68" s="20"/>
      <c r="W68" s="19" t="s">
        <v>136</v>
      </c>
      <c r="X68" s="19" t="s">
        <v>140</v>
      </c>
      <c r="Y68" s="19" t="s">
        <v>157</v>
      </c>
      <c r="Z68" s="19"/>
    </row>
    <row r="69" s="1" customFormat="1" ht="165.75" spans="1:26">
      <c r="A69" s="20">
        <v>5</v>
      </c>
      <c r="B69" s="18" t="s">
        <v>216</v>
      </c>
      <c r="C69" s="18" t="s">
        <v>217</v>
      </c>
      <c r="D69" s="19" t="s">
        <v>144</v>
      </c>
      <c r="E69" s="24" t="s">
        <v>218</v>
      </c>
      <c r="F69" s="19">
        <v>1</v>
      </c>
      <c r="G69" s="19" t="s">
        <v>136</v>
      </c>
      <c r="H69" s="19" t="s">
        <v>219</v>
      </c>
      <c r="I69" s="19" t="s">
        <v>139</v>
      </c>
      <c r="J69" s="19" t="s">
        <v>138</v>
      </c>
      <c r="K69" s="19" t="s">
        <v>139</v>
      </c>
      <c r="L69" s="20">
        <v>64</v>
      </c>
      <c r="M69" s="20">
        <v>201</v>
      </c>
      <c r="N69" s="20">
        <v>411</v>
      </c>
      <c r="O69" s="20">
        <v>1520</v>
      </c>
      <c r="P69" s="20">
        <f t="shared" si="24"/>
        <v>182</v>
      </c>
      <c r="Q69" s="20">
        <f t="shared" si="25"/>
        <v>182</v>
      </c>
      <c r="R69" s="20"/>
      <c r="S69" s="20">
        <v>182</v>
      </c>
      <c r="T69" s="20"/>
      <c r="U69" s="19"/>
      <c r="V69" s="20"/>
      <c r="W69" s="19" t="s">
        <v>136</v>
      </c>
      <c r="X69" s="19" t="s">
        <v>140</v>
      </c>
      <c r="Y69" s="19" t="s">
        <v>141</v>
      </c>
      <c r="Z69" s="19"/>
    </row>
    <row r="70" s="1" customFormat="1" ht="89.25" spans="1:26">
      <c r="A70" s="20">
        <v>6</v>
      </c>
      <c r="B70" s="18" t="s">
        <v>220</v>
      </c>
      <c r="C70" s="18" t="s">
        <v>221</v>
      </c>
      <c r="D70" s="19" t="s">
        <v>134</v>
      </c>
      <c r="E70" s="24" t="s">
        <v>222</v>
      </c>
      <c r="F70" s="19">
        <v>1</v>
      </c>
      <c r="G70" s="19" t="s">
        <v>146</v>
      </c>
      <c r="H70" s="19" t="s">
        <v>147</v>
      </c>
      <c r="I70" s="19" t="s">
        <v>139</v>
      </c>
      <c r="J70" s="19" t="s">
        <v>139</v>
      </c>
      <c r="K70" s="19" t="s">
        <v>139</v>
      </c>
      <c r="L70" s="20">
        <v>62</v>
      </c>
      <c r="M70" s="20">
        <v>145</v>
      </c>
      <c r="N70" s="20">
        <v>591</v>
      </c>
      <c r="O70" s="20">
        <v>2036</v>
      </c>
      <c r="P70" s="20">
        <f t="shared" si="24"/>
        <v>50</v>
      </c>
      <c r="Q70" s="20">
        <f t="shared" si="25"/>
        <v>50</v>
      </c>
      <c r="R70" s="20">
        <v>50</v>
      </c>
      <c r="S70" s="20"/>
      <c r="T70" s="20"/>
      <c r="U70" s="19"/>
      <c r="V70" s="20"/>
      <c r="W70" s="19" t="s">
        <v>140</v>
      </c>
      <c r="X70" s="19" t="s">
        <v>140</v>
      </c>
      <c r="Y70" s="19" t="s">
        <v>157</v>
      </c>
      <c r="Z70" s="19"/>
    </row>
    <row r="71" s="1" customFormat="1" hidden="1" spans="1:26">
      <c r="A71" s="20" t="s">
        <v>162</v>
      </c>
      <c r="B71" s="18"/>
      <c r="C71" s="18"/>
      <c r="D71" s="19"/>
      <c r="E71" s="18"/>
      <c r="F71" s="19"/>
      <c r="G71" s="19"/>
      <c r="H71" s="19"/>
      <c r="I71" s="19"/>
      <c r="J71" s="19"/>
      <c r="K71" s="19"/>
      <c r="L71" s="20"/>
      <c r="M71" s="20"/>
      <c r="N71" s="20"/>
      <c r="O71" s="20"/>
      <c r="P71" s="20">
        <f t="shared" si="24"/>
        <v>0</v>
      </c>
      <c r="Q71" s="20">
        <f t="shared" si="25"/>
        <v>0</v>
      </c>
      <c r="R71" s="20"/>
      <c r="S71" s="20"/>
      <c r="T71" s="20"/>
      <c r="U71" s="20"/>
      <c r="V71" s="20"/>
      <c r="W71" s="19"/>
      <c r="X71" s="19"/>
      <c r="Y71" s="19"/>
      <c r="Z71" s="19"/>
    </row>
    <row r="72" s="2" customFormat="1" ht="25.5" spans="1:26">
      <c r="A72" s="23" t="s">
        <v>36</v>
      </c>
      <c r="B72" s="18"/>
      <c r="C72" s="18"/>
      <c r="D72" s="19"/>
      <c r="E72" s="18"/>
      <c r="F72" s="22">
        <f>F73+F76+F79+F82+F85</f>
        <v>2</v>
      </c>
      <c r="G72" s="22"/>
      <c r="H72" s="22"/>
      <c r="I72" s="22"/>
      <c r="J72" s="22"/>
      <c r="K72" s="22"/>
      <c r="L72" s="34"/>
      <c r="M72" s="34"/>
      <c r="N72" s="34"/>
      <c r="O72" s="34"/>
      <c r="P72" s="34">
        <f t="shared" ref="P72:V72" si="26">P73+P76+P79+P82+P85</f>
        <v>80</v>
      </c>
      <c r="Q72" s="34">
        <f t="shared" si="26"/>
        <v>80</v>
      </c>
      <c r="R72" s="34">
        <f t="shared" si="26"/>
        <v>0</v>
      </c>
      <c r="S72" s="34">
        <f t="shared" si="26"/>
        <v>75</v>
      </c>
      <c r="T72" s="34">
        <f t="shared" si="26"/>
        <v>0</v>
      </c>
      <c r="U72" s="34">
        <f t="shared" si="26"/>
        <v>5</v>
      </c>
      <c r="V72" s="34">
        <f t="shared" si="26"/>
        <v>0</v>
      </c>
      <c r="W72" s="19"/>
      <c r="X72" s="19"/>
      <c r="Y72" s="19"/>
      <c r="Z72" s="19"/>
    </row>
    <row r="73" s="1" customFormat="1" ht="25.5" spans="1:26">
      <c r="A73" s="17" t="s">
        <v>223</v>
      </c>
      <c r="B73" s="18"/>
      <c r="C73" s="18"/>
      <c r="D73" s="19"/>
      <c r="E73" s="18"/>
      <c r="F73" s="19">
        <f>SUM(F74:F75)</f>
        <v>1</v>
      </c>
      <c r="G73" s="19"/>
      <c r="H73" s="19"/>
      <c r="I73" s="19"/>
      <c r="J73" s="19"/>
      <c r="K73" s="19"/>
      <c r="L73" s="20"/>
      <c r="M73" s="20"/>
      <c r="N73" s="20"/>
      <c r="O73" s="20"/>
      <c r="P73" s="20">
        <f t="shared" ref="P73:V73" si="27">SUM(P74:P75)</f>
        <v>75</v>
      </c>
      <c r="Q73" s="20">
        <f t="shared" si="27"/>
        <v>75</v>
      </c>
      <c r="R73" s="20">
        <f t="shared" si="27"/>
        <v>0</v>
      </c>
      <c r="S73" s="20">
        <f t="shared" si="27"/>
        <v>75</v>
      </c>
      <c r="T73" s="20">
        <f t="shared" si="27"/>
        <v>0</v>
      </c>
      <c r="U73" s="20">
        <f t="shared" si="27"/>
        <v>0</v>
      </c>
      <c r="V73" s="20">
        <f t="shared" si="27"/>
        <v>0</v>
      </c>
      <c r="W73" s="19"/>
      <c r="X73" s="19"/>
      <c r="Y73" s="19"/>
      <c r="Z73" s="19"/>
    </row>
    <row r="74" s="1" customFormat="1" ht="51" spans="1:26">
      <c r="A74" s="20">
        <v>1</v>
      </c>
      <c r="B74" s="49" t="s">
        <v>224</v>
      </c>
      <c r="C74" s="24" t="s">
        <v>225</v>
      </c>
      <c r="D74" s="19" t="s">
        <v>226</v>
      </c>
      <c r="E74" s="24" t="s">
        <v>227</v>
      </c>
      <c r="F74" s="19">
        <v>1</v>
      </c>
      <c r="G74" s="19" t="s">
        <v>228</v>
      </c>
      <c r="H74" s="19"/>
      <c r="I74" s="19" t="s">
        <v>139</v>
      </c>
      <c r="J74" s="19" t="s">
        <v>139</v>
      </c>
      <c r="K74" s="19" t="s">
        <v>139</v>
      </c>
      <c r="L74" s="46">
        <v>176</v>
      </c>
      <c r="M74" s="46">
        <v>176</v>
      </c>
      <c r="N74" s="46">
        <v>176</v>
      </c>
      <c r="O74" s="46">
        <v>176</v>
      </c>
      <c r="P74" s="20">
        <f>Q74+V74</f>
        <v>75</v>
      </c>
      <c r="Q74" s="20">
        <f>SUM(R74:U74)</f>
        <v>75</v>
      </c>
      <c r="R74" s="46"/>
      <c r="S74" s="46">
        <v>75</v>
      </c>
      <c r="T74" s="46"/>
      <c r="U74" s="19"/>
      <c r="V74" s="20"/>
      <c r="W74" s="26" t="s">
        <v>229</v>
      </c>
      <c r="X74" s="26" t="s">
        <v>229</v>
      </c>
      <c r="Y74" s="19" t="s">
        <v>230</v>
      </c>
      <c r="Z74" s="19"/>
    </row>
    <row r="75" s="1" customFormat="1" hidden="1" spans="1:26">
      <c r="A75" s="20" t="s">
        <v>162</v>
      </c>
      <c r="B75" s="24"/>
      <c r="C75" s="24"/>
      <c r="D75" s="19"/>
      <c r="E75" s="24"/>
      <c r="F75" s="19"/>
      <c r="G75" s="19"/>
      <c r="H75" s="19"/>
      <c r="I75" s="19"/>
      <c r="J75" s="19"/>
      <c r="K75" s="19"/>
      <c r="L75" s="46"/>
      <c r="M75" s="46"/>
      <c r="N75" s="46"/>
      <c r="O75" s="46"/>
      <c r="P75" s="20">
        <f>Q75+V75</f>
        <v>0</v>
      </c>
      <c r="Q75" s="20">
        <f>SUM(R75:U75)</f>
        <v>0</v>
      </c>
      <c r="R75" s="46"/>
      <c r="S75" s="46"/>
      <c r="T75" s="46"/>
      <c r="U75" s="46"/>
      <c r="V75" s="20"/>
      <c r="W75" s="26"/>
      <c r="X75" s="26"/>
      <c r="Y75" s="19"/>
      <c r="Z75" s="19"/>
    </row>
    <row r="76" s="1" customFormat="1" ht="25.5" hidden="1" spans="1:26">
      <c r="A76" s="17" t="s">
        <v>38</v>
      </c>
      <c r="B76" s="18"/>
      <c r="C76" s="18"/>
      <c r="D76" s="19"/>
      <c r="E76" s="18"/>
      <c r="F76" s="19">
        <f>SUM(F77:F78)</f>
        <v>0</v>
      </c>
      <c r="G76" s="19"/>
      <c r="H76" s="19"/>
      <c r="I76" s="19"/>
      <c r="J76" s="19"/>
      <c r="K76" s="19"/>
      <c r="L76" s="20"/>
      <c r="M76" s="20"/>
      <c r="N76" s="20"/>
      <c r="O76" s="20"/>
      <c r="P76" s="20">
        <f t="shared" ref="P76:V76" si="28">SUM(P77:P78)</f>
        <v>0</v>
      </c>
      <c r="Q76" s="20">
        <f t="shared" si="28"/>
        <v>0</v>
      </c>
      <c r="R76" s="20">
        <f t="shared" si="28"/>
        <v>0</v>
      </c>
      <c r="S76" s="20">
        <f t="shared" si="28"/>
        <v>0</v>
      </c>
      <c r="T76" s="20">
        <f t="shared" si="28"/>
        <v>0</v>
      </c>
      <c r="U76" s="20">
        <f t="shared" si="28"/>
        <v>0</v>
      </c>
      <c r="V76" s="20">
        <f t="shared" si="28"/>
        <v>0</v>
      </c>
      <c r="W76" s="19"/>
      <c r="X76" s="19"/>
      <c r="Y76" s="19"/>
      <c r="Z76" s="19"/>
    </row>
    <row r="77" s="1" customFormat="1" hidden="1" spans="1:26">
      <c r="A77" s="20">
        <v>1</v>
      </c>
      <c r="B77" s="18"/>
      <c r="C77" s="18"/>
      <c r="D77" s="19"/>
      <c r="E77" s="18"/>
      <c r="F77" s="19"/>
      <c r="G77" s="19"/>
      <c r="H77" s="19"/>
      <c r="I77" s="19"/>
      <c r="J77" s="19"/>
      <c r="K77" s="19"/>
      <c r="L77" s="20"/>
      <c r="M77" s="20"/>
      <c r="N77" s="20"/>
      <c r="O77" s="20"/>
      <c r="P77" s="20">
        <f>Q77+V77</f>
        <v>0</v>
      </c>
      <c r="Q77" s="20">
        <f>SUM(R77:U77)</f>
        <v>0</v>
      </c>
      <c r="R77" s="20"/>
      <c r="S77" s="20"/>
      <c r="T77" s="20"/>
      <c r="U77" s="20"/>
      <c r="V77" s="20"/>
      <c r="W77" s="19"/>
      <c r="X77" s="19"/>
      <c r="Y77" s="19"/>
      <c r="Z77" s="19"/>
    </row>
    <row r="78" s="1" customFormat="1" hidden="1" spans="1:26">
      <c r="A78" s="20" t="s">
        <v>162</v>
      </c>
      <c r="B78" s="18"/>
      <c r="C78" s="18"/>
      <c r="D78" s="19"/>
      <c r="E78" s="18"/>
      <c r="F78" s="19"/>
      <c r="G78" s="19"/>
      <c r="H78" s="19"/>
      <c r="I78" s="19"/>
      <c r="J78" s="19"/>
      <c r="K78" s="19"/>
      <c r="L78" s="20"/>
      <c r="M78" s="20"/>
      <c r="N78" s="20"/>
      <c r="O78" s="20"/>
      <c r="P78" s="20">
        <f>Q78+V78</f>
        <v>0</v>
      </c>
      <c r="Q78" s="20">
        <f>SUM(R78:U78)</f>
        <v>0</v>
      </c>
      <c r="R78" s="20"/>
      <c r="S78" s="20"/>
      <c r="T78" s="20"/>
      <c r="U78" s="20"/>
      <c r="V78" s="20"/>
      <c r="W78" s="19"/>
      <c r="X78" s="19"/>
      <c r="Y78" s="19"/>
      <c r="Z78" s="19"/>
    </row>
    <row r="79" s="1" customFormat="1" ht="25.5" hidden="1" spans="1:26">
      <c r="A79" s="17" t="s">
        <v>39</v>
      </c>
      <c r="B79" s="18"/>
      <c r="C79" s="21"/>
      <c r="D79" s="19"/>
      <c r="E79" s="18"/>
      <c r="F79" s="19">
        <f>SUM(F80:F81)</f>
        <v>0</v>
      </c>
      <c r="G79" s="19"/>
      <c r="H79" s="19"/>
      <c r="I79" s="19"/>
      <c r="J79" s="19"/>
      <c r="K79" s="19"/>
      <c r="L79" s="20"/>
      <c r="M79" s="20"/>
      <c r="N79" s="20"/>
      <c r="O79" s="20"/>
      <c r="P79" s="20">
        <f t="shared" ref="P79:V79" si="29">SUM(P80:P81)</f>
        <v>0</v>
      </c>
      <c r="Q79" s="20">
        <f t="shared" si="29"/>
        <v>0</v>
      </c>
      <c r="R79" s="20">
        <f t="shared" si="29"/>
        <v>0</v>
      </c>
      <c r="S79" s="20">
        <f t="shared" si="29"/>
        <v>0</v>
      </c>
      <c r="T79" s="20">
        <f t="shared" si="29"/>
        <v>0</v>
      </c>
      <c r="U79" s="20">
        <f t="shared" si="29"/>
        <v>0</v>
      </c>
      <c r="V79" s="20">
        <f t="shared" si="29"/>
        <v>0</v>
      </c>
      <c r="W79" s="22"/>
      <c r="X79" s="22"/>
      <c r="Y79" s="22"/>
      <c r="Z79" s="22"/>
    </row>
    <row r="80" s="1" customFormat="1" hidden="1" spans="1:26">
      <c r="A80" s="20">
        <v>1</v>
      </c>
      <c r="B80" s="18"/>
      <c r="C80" s="18"/>
      <c r="D80" s="19"/>
      <c r="E80" s="18"/>
      <c r="F80" s="19"/>
      <c r="G80" s="19"/>
      <c r="H80" s="19"/>
      <c r="I80" s="19"/>
      <c r="J80" s="19"/>
      <c r="K80" s="19"/>
      <c r="L80" s="20"/>
      <c r="M80" s="20"/>
      <c r="N80" s="20"/>
      <c r="O80" s="20"/>
      <c r="P80" s="20">
        <f>Q80+V80</f>
        <v>0</v>
      </c>
      <c r="Q80" s="20">
        <f>SUM(R80:U80)</f>
        <v>0</v>
      </c>
      <c r="R80" s="20"/>
      <c r="S80" s="20"/>
      <c r="T80" s="20"/>
      <c r="U80" s="20"/>
      <c r="V80" s="20"/>
      <c r="W80" s="19"/>
      <c r="X80" s="19"/>
      <c r="Y80" s="19"/>
      <c r="Z80" s="19"/>
    </row>
    <row r="81" s="1" customFormat="1" hidden="1" spans="1:26">
      <c r="A81" s="20" t="s">
        <v>162</v>
      </c>
      <c r="B81" s="18"/>
      <c r="C81" s="18"/>
      <c r="D81" s="19"/>
      <c r="E81" s="18"/>
      <c r="F81" s="19"/>
      <c r="G81" s="19"/>
      <c r="H81" s="19"/>
      <c r="I81" s="19"/>
      <c r="J81" s="19"/>
      <c r="K81" s="19"/>
      <c r="L81" s="20"/>
      <c r="M81" s="20"/>
      <c r="N81" s="20"/>
      <c r="O81" s="20"/>
      <c r="P81" s="20">
        <f>Q81+V81</f>
        <v>0</v>
      </c>
      <c r="Q81" s="20">
        <f>SUM(R81:U81)</f>
        <v>0</v>
      </c>
      <c r="R81" s="20"/>
      <c r="S81" s="20"/>
      <c r="T81" s="20"/>
      <c r="U81" s="20"/>
      <c r="V81" s="20"/>
      <c r="W81" s="19"/>
      <c r="X81" s="19"/>
      <c r="Y81" s="19"/>
      <c r="Z81" s="19"/>
    </row>
    <row r="82" s="1" customFormat="1" ht="25.5" hidden="1" spans="1:26">
      <c r="A82" s="17" t="s">
        <v>40</v>
      </c>
      <c r="B82" s="18"/>
      <c r="C82" s="18"/>
      <c r="D82" s="19"/>
      <c r="E82" s="18"/>
      <c r="F82" s="19">
        <f>SUM(F83:F84)</f>
        <v>0</v>
      </c>
      <c r="G82" s="19"/>
      <c r="H82" s="19"/>
      <c r="I82" s="19"/>
      <c r="J82" s="19"/>
      <c r="K82" s="19"/>
      <c r="L82" s="20"/>
      <c r="M82" s="20"/>
      <c r="N82" s="20"/>
      <c r="O82" s="20"/>
      <c r="P82" s="20">
        <f t="shared" ref="P82:V82" si="30">SUM(P83:P84)</f>
        <v>0</v>
      </c>
      <c r="Q82" s="20">
        <f t="shared" si="30"/>
        <v>0</v>
      </c>
      <c r="R82" s="20">
        <f t="shared" si="30"/>
        <v>0</v>
      </c>
      <c r="S82" s="20">
        <f t="shared" si="30"/>
        <v>0</v>
      </c>
      <c r="T82" s="20">
        <f t="shared" si="30"/>
        <v>0</v>
      </c>
      <c r="U82" s="20">
        <f t="shared" si="30"/>
        <v>0</v>
      </c>
      <c r="V82" s="20">
        <f t="shared" si="30"/>
        <v>0</v>
      </c>
      <c r="W82" s="19"/>
      <c r="X82" s="19"/>
      <c r="Y82" s="19"/>
      <c r="Z82" s="19"/>
    </row>
    <row r="83" s="1" customFormat="1" hidden="1" spans="1:26">
      <c r="A83" s="20">
        <v>1</v>
      </c>
      <c r="B83" s="18"/>
      <c r="C83" s="18"/>
      <c r="D83" s="19"/>
      <c r="E83" s="18"/>
      <c r="F83" s="19"/>
      <c r="G83" s="19"/>
      <c r="H83" s="19"/>
      <c r="I83" s="19"/>
      <c r="J83" s="19"/>
      <c r="K83" s="19"/>
      <c r="L83" s="20"/>
      <c r="M83" s="20"/>
      <c r="N83" s="20"/>
      <c r="O83" s="20"/>
      <c r="P83" s="20">
        <f>Q83+V83</f>
        <v>0</v>
      </c>
      <c r="Q83" s="20">
        <f>SUM(R83:U83)</f>
        <v>0</v>
      </c>
      <c r="R83" s="20"/>
      <c r="S83" s="20"/>
      <c r="T83" s="20"/>
      <c r="U83" s="20"/>
      <c r="V83" s="20"/>
      <c r="W83" s="19"/>
      <c r="X83" s="19"/>
      <c r="Y83" s="19"/>
      <c r="Z83" s="19"/>
    </row>
    <row r="84" s="1" customFormat="1" hidden="1" spans="1:26">
      <c r="A84" s="20" t="s">
        <v>162</v>
      </c>
      <c r="B84" s="18"/>
      <c r="C84" s="18"/>
      <c r="D84" s="19"/>
      <c r="E84" s="18"/>
      <c r="F84" s="19"/>
      <c r="G84" s="19"/>
      <c r="H84" s="19"/>
      <c r="I84" s="19"/>
      <c r="J84" s="19"/>
      <c r="K84" s="19"/>
      <c r="L84" s="20"/>
      <c r="M84" s="20"/>
      <c r="N84" s="20"/>
      <c r="O84" s="20"/>
      <c r="P84" s="20">
        <f>Q84+V84</f>
        <v>0</v>
      </c>
      <c r="Q84" s="20">
        <f>SUM(R84:U84)</f>
        <v>0</v>
      </c>
      <c r="R84" s="20"/>
      <c r="S84" s="20"/>
      <c r="T84" s="20"/>
      <c r="U84" s="20"/>
      <c r="V84" s="20"/>
      <c r="W84" s="19"/>
      <c r="X84" s="19"/>
      <c r="Y84" s="19"/>
      <c r="Z84" s="19"/>
    </row>
    <row r="85" s="1" customFormat="1" spans="1:26">
      <c r="A85" s="17" t="s">
        <v>41</v>
      </c>
      <c r="B85" s="18"/>
      <c r="C85" s="18"/>
      <c r="D85" s="19"/>
      <c r="E85" s="18"/>
      <c r="F85" s="19">
        <f>SUM(F86:F87)</f>
        <v>1</v>
      </c>
      <c r="G85" s="19"/>
      <c r="H85" s="19"/>
      <c r="I85" s="19"/>
      <c r="J85" s="19"/>
      <c r="K85" s="19"/>
      <c r="L85" s="20"/>
      <c r="M85" s="20"/>
      <c r="N85" s="20"/>
      <c r="O85" s="20"/>
      <c r="P85" s="20">
        <f t="shared" ref="P85:V85" si="31">SUM(P86:P87)</f>
        <v>5</v>
      </c>
      <c r="Q85" s="20">
        <f t="shared" si="31"/>
        <v>5</v>
      </c>
      <c r="R85" s="20">
        <f t="shared" si="31"/>
        <v>0</v>
      </c>
      <c r="S85" s="20">
        <f t="shared" si="31"/>
        <v>0</v>
      </c>
      <c r="T85" s="20">
        <f t="shared" si="31"/>
        <v>0</v>
      </c>
      <c r="U85" s="20">
        <f t="shared" si="31"/>
        <v>5</v>
      </c>
      <c r="V85" s="20">
        <f t="shared" si="31"/>
        <v>0</v>
      </c>
      <c r="W85" s="19"/>
      <c r="X85" s="19"/>
      <c r="Y85" s="19"/>
      <c r="Z85" s="19"/>
    </row>
    <row r="86" s="1" customFormat="1" ht="51" spans="1:26">
      <c r="A86" s="20">
        <v>1</v>
      </c>
      <c r="B86" s="18" t="s">
        <v>231</v>
      </c>
      <c r="C86" s="18" t="s">
        <v>232</v>
      </c>
      <c r="D86" s="28" t="s">
        <v>233</v>
      </c>
      <c r="E86" s="18" t="s">
        <v>234</v>
      </c>
      <c r="F86" s="19">
        <v>1</v>
      </c>
      <c r="G86" s="19" t="s">
        <v>179</v>
      </c>
      <c r="H86" s="19"/>
      <c r="I86" s="19" t="s">
        <v>139</v>
      </c>
      <c r="J86" s="19" t="s">
        <v>139</v>
      </c>
      <c r="K86" s="19" t="s">
        <v>139</v>
      </c>
      <c r="L86" s="20">
        <v>523</v>
      </c>
      <c r="M86" s="20">
        <v>523</v>
      </c>
      <c r="N86" s="20">
        <v>523</v>
      </c>
      <c r="O86" s="20">
        <v>1046</v>
      </c>
      <c r="P86" s="20">
        <f>Q86+V86</f>
        <v>5</v>
      </c>
      <c r="Q86" s="20">
        <f>SUM(R86:U86)</f>
        <v>5</v>
      </c>
      <c r="R86" s="20"/>
      <c r="S86" s="20"/>
      <c r="T86" s="20"/>
      <c r="U86" s="46">
        <v>5</v>
      </c>
      <c r="V86" s="20"/>
      <c r="W86" s="45" t="s">
        <v>235</v>
      </c>
      <c r="X86" s="45" t="s">
        <v>235</v>
      </c>
      <c r="Y86" s="19" t="s">
        <v>180</v>
      </c>
      <c r="Z86" s="19"/>
    </row>
    <row r="87" s="1" customFormat="1" hidden="1" spans="1:26">
      <c r="A87" s="20" t="s">
        <v>162</v>
      </c>
      <c r="B87" s="18"/>
      <c r="C87" s="18"/>
      <c r="D87" s="19"/>
      <c r="E87" s="18"/>
      <c r="F87" s="19"/>
      <c r="G87" s="19"/>
      <c r="H87" s="19"/>
      <c r="I87" s="19"/>
      <c r="J87" s="19"/>
      <c r="K87" s="19"/>
      <c r="L87" s="20"/>
      <c r="M87" s="20"/>
      <c r="N87" s="20"/>
      <c r="O87" s="20"/>
      <c r="P87" s="20">
        <f>Q87+V87</f>
        <v>0</v>
      </c>
      <c r="Q87" s="20">
        <f>SUM(R87:U87)</f>
        <v>0</v>
      </c>
      <c r="R87" s="20"/>
      <c r="S87" s="20"/>
      <c r="T87" s="20"/>
      <c r="U87" s="20"/>
      <c r="V87" s="20"/>
      <c r="W87" s="19"/>
      <c r="X87" s="19"/>
      <c r="Y87" s="19"/>
      <c r="Z87" s="19"/>
    </row>
    <row r="88" s="1" customFormat="1" spans="1:26">
      <c r="A88" s="19" t="s">
        <v>42</v>
      </c>
      <c r="B88" s="18"/>
      <c r="C88" s="18"/>
      <c r="D88" s="19"/>
      <c r="E88" s="18"/>
      <c r="F88" s="22">
        <f>F89+F96+F106+F113+F123</f>
        <v>6</v>
      </c>
      <c r="G88" s="22"/>
      <c r="H88" s="22"/>
      <c r="I88" s="22"/>
      <c r="J88" s="22"/>
      <c r="K88" s="22"/>
      <c r="L88" s="34"/>
      <c r="M88" s="34"/>
      <c r="N88" s="34"/>
      <c r="O88" s="34"/>
      <c r="P88" s="34">
        <f t="shared" ref="P88:V88" si="32">P89+P96+P106+P113+P123</f>
        <v>441.53</v>
      </c>
      <c r="Q88" s="34">
        <f t="shared" si="32"/>
        <v>441.53</v>
      </c>
      <c r="R88" s="34">
        <f t="shared" si="32"/>
        <v>40</v>
      </c>
      <c r="S88" s="34">
        <f t="shared" si="32"/>
        <v>0</v>
      </c>
      <c r="T88" s="34">
        <f t="shared" si="32"/>
        <v>114.05</v>
      </c>
      <c r="U88" s="34">
        <f t="shared" si="32"/>
        <v>287.48</v>
      </c>
      <c r="V88" s="34">
        <f t="shared" si="32"/>
        <v>0</v>
      </c>
      <c r="W88" s="19"/>
      <c r="X88" s="19"/>
      <c r="Y88" s="19"/>
      <c r="Z88" s="19"/>
    </row>
    <row r="89" s="1" customFormat="1" spans="1:26">
      <c r="A89" s="23" t="s">
        <v>43</v>
      </c>
      <c r="B89" s="18"/>
      <c r="C89" s="18"/>
      <c r="D89" s="19"/>
      <c r="E89" s="18"/>
      <c r="F89" s="22">
        <f>F90+F93</f>
        <v>1</v>
      </c>
      <c r="G89" s="22"/>
      <c r="H89" s="22"/>
      <c r="I89" s="22"/>
      <c r="J89" s="22"/>
      <c r="K89" s="22"/>
      <c r="L89" s="34"/>
      <c r="M89" s="34"/>
      <c r="N89" s="34"/>
      <c r="O89" s="34"/>
      <c r="P89" s="34">
        <f t="shared" ref="P89:V89" si="33">P90+P93</f>
        <v>40</v>
      </c>
      <c r="Q89" s="34">
        <f t="shared" si="33"/>
        <v>40</v>
      </c>
      <c r="R89" s="34">
        <f t="shared" si="33"/>
        <v>40</v>
      </c>
      <c r="S89" s="34">
        <f t="shared" si="33"/>
        <v>0</v>
      </c>
      <c r="T89" s="34">
        <f t="shared" si="33"/>
        <v>0</v>
      </c>
      <c r="U89" s="34">
        <f t="shared" si="33"/>
        <v>0</v>
      </c>
      <c r="V89" s="34">
        <f t="shared" si="33"/>
        <v>0</v>
      </c>
      <c r="W89" s="19"/>
      <c r="X89" s="19"/>
      <c r="Y89" s="19"/>
      <c r="Z89" s="19"/>
    </row>
    <row r="90" s="1" customFormat="1" spans="1:26">
      <c r="A90" s="17" t="s">
        <v>44</v>
      </c>
      <c r="B90" s="18"/>
      <c r="C90" s="18"/>
      <c r="D90" s="19"/>
      <c r="E90" s="18"/>
      <c r="F90" s="19">
        <f>SUM(F91:F92)</f>
        <v>1</v>
      </c>
      <c r="G90" s="19"/>
      <c r="H90" s="19"/>
      <c r="I90" s="19"/>
      <c r="J90" s="19"/>
      <c r="K90" s="19"/>
      <c r="L90" s="20"/>
      <c r="M90" s="20"/>
      <c r="N90" s="20"/>
      <c r="O90" s="20"/>
      <c r="P90" s="20">
        <f t="shared" ref="P90:V90" si="34">SUM(P91:P92)</f>
        <v>40</v>
      </c>
      <c r="Q90" s="20">
        <f t="shared" si="34"/>
        <v>40</v>
      </c>
      <c r="R90" s="20">
        <f t="shared" si="34"/>
        <v>40</v>
      </c>
      <c r="S90" s="20">
        <f t="shared" si="34"/>
        <v>0</v>
      </c>
      <c r="T90" s="20">
        <f t="shared" si="34"/>
        <v>0</v>
      </c>
      <c r="U90" s="20">
        <f t="shared" si="34"/>
        <v>0</v>
      </c>
      <c r="V90" s="20">
        <f t="shared" si="34"/>
        <v>0</v>
      </c>
      <c r="W90" s="19"/>
      <c r="X90" s="19"/>
      <c r="Y90" s="19"/>
      <c r="Z90" s="19"/>
    </row>
    <row r="91" s="1" customFormat="1" ht="63.75" spans="1:26">
      <c r="A91" s="20">
        <v>1</v>
      </c>
      <c r="B91" s="24" t="s">
        <v>236</v>
      </c>
      <c r="C91" s="24" t="s">
        <v>237</v>
      </c>
      <c r="D91" s="19" t="s">
        <v>238</v>
      </c>
      <c r="E91" s="50" t="s">
        <v>239</v>
      </c>
      <c r="F91" s="19">
        <v>1</v>
      </c>
      <c r="G91" s="19" t="s">
        <v>179</v>
      </c>
      <c r="H91" s="19"/>
      <c r="I91" s="19" t="s">
        <v>139</v>
      </c>
      <c r="J91" s="19" t="s">
        <v>139</v>
      </c>
      <c r="K91" s="19" t="s">
        <v>139</v>
      </c>
      <c r="L91" s="46">
        <v>230</v>
      </c>
      <c r="M91" s="20">
        <v>800</v>
      </c>
      <c r="N91" s="46">
        <v>230</v>
      </c>
      <c r="O91" s="20">
        <v>800</v>
      </c>
      <c r="P91" s="20">
        <f>Q91+V91</f>
        <v>40</v>
      </c>
      <c r="Q91" s="20">
        <f>SUM(R91:U91)</f>
        <v>40</v>
      </c>
      <c r="R91" s="46">
        <v>40</v>
      </c>
      <c r="S91" s="46"/>
      <c r="T91" s="46"/>
      <c r="U91" s="19"/>
      <c r="V91" s="46"/>
      <c r="W91" s="26" t="s">
        <v>235</v>
      </c>
      <c r="X91" s="26" t="s">
        <v>235</v>
      </c>
      <c r="Y91" s="19" t="s">
        <v>240</v>
      </c>
      <c r="Z91" s="19"/>
    </row>
    <row r="92" s="1" customFormat="1" hidden="1" spans="1:26">
      <c r="A92" s="20" t="s">
        <v>162</v>
      </c>
      <c r="B92" s="18"/>
      <c r="C92" s="18"/>
      <c r="D92" s="19"/>
      <c r="E92" s="18"/>
      <c r="F92" s="19"/>
      <c r="G92" s="19"/>
      <c r="H92" s="19"/>
      <c r="I92" s="19"/>
      <c r="J92" s="19"/>
      <c r="K92" s="19"/>
      <c r="L92" s="20"/>
      <c r="M92" s="20"/>
      <c r="N92" s="20"/>
      <c r="O92" s="20"/>
      <c r="P92" s="20">
        <f>Q92+V92</f>
        <v>0</v>
      </c>
      <c r="Q92" s="20">
        <f>SUM(R92:U92)</f>
        <v>0</v>
      </c>
      <c r="R92" s="20"/>
      <c r="S92" s="20"/>
      <c r="T92" s="20"/>
      <c r="U92" s="20"/>
      <c r="V92" s="20"/>
      <c r="W92" s="19"/>
      <c r="X92" s="19"/>
      <c r="Y92" s="19"/>
      <c r="Z92" s="19"/>
    </row>
    <row r="93" s="1" customFormat="1" ht="25.5" hidden="1" spans="1:26">
      <c r="A93" s="17" t="s">
        <v>45</v>
      </c>
      <c r="B93" s="18"/>
      <c r="C93" s="18"/>
      <c r="D93" s="19"/>
      <c r="E93" s="18"/>
      <c r="F93" s="19">
        <f>SUM(F94:F95)</f>
        <v>0</v>
      </c>
      <c r="G93" s="19"/>
      <c r="H93" s="19"/>
      <c r="I93" s="19"/>
      <c r="J93" s="19"/>
      <c r="K93" s="19"/>
      <c r="L93" s="20"/>
      <c r="M93" s="20"/>
      <c r="N93" s="20"/>
      <c r="O93" s="20"/>
      <c r="P93" s="20">
        <f t="shared" ref="P93:V93" si="35">SUM(P94:P95)</f>
        <v>0</v>
      </c>
      <c r="Q93" s="20">
        <f t="shared" si="35"/>
        <v>0</v>
      </c>
      <c r="R93" s="20">
        <f t="shared" si="35"/>
        <v>0</v>
      </c>
      <c r="S93" s="20">
        <f t="shared" si="35"/>
        <v>0</v>
      </c>
      <c r="T93" s="20">
        <f t="shared" si="35"/>
        <v>0</v>
      </c>
      <c r="U93" s="20">
        <f t="shared" si="35"/>
        <v>0</v>
      </c>
      <c r="V93" s="20">
        <f t="shared" si="35"/>
        <v>0</v>
      </c>
      <c r="W93" s="19"/>
      <c r="X93" s="19"/>
      <c r="Y93" s="19"/>
      <c r="Z93" s="19"/>
    </row>
    <row r="94" s="1" customFormat="1" hidden="1" spans="1:26">
      <c r="A94" s="20">
        <v>1</v>
      </c>
      <c r="B94" s="18"/>
      <c r="C94" s="18"/>
      <c r="D94" s="19"/>
      <c r="E94" s="18"/>
      <c r="F94" s="19"/>
      <c r="G94" s="19"/>
      <c r="H94" s="19"/>
      <c r="I94" s="19"/>
      <c r="J94" s="19"/>
      <c r="K94" s="19"/>
      <c r="L94" s="20"/>
      <c r="M94" s="20"/>
      <c r="N94" s="20"/>
      <c r="O94" s="20"/>
      <c r="P94" s="20">
        <f t="shared" ref="P94:P128" si="36">Q94+V94</f>
        <v>0</v>
      </c>
      <c r="Q94" s="20">
        <f t="shared" ref="Q94:Q128" si="37">SUM(R94:U94)</f>
        <v>0</v>
      </c>
      <c r="R94" s="20"/>
      <c r="S94" s="20"/>
      <c r="T94" s="20"/>
      <c r="U94" s="20"/>
      <c r="V94" s="20"/>
      <c r="W94" s="19"/>
      <c r="X94" s="19"/>
      <c r="Y94" s="19"/>
      <c r="Z94" s="19"/>
    </row>
    <row r="95" s="1" customFormat="1" hidden="1" spans="1:26">
      <c r="A95" s="20" t="s">
        <v>162</v>
      </c>
      <c r="B95" s="18"/>
      <c r="C95" s="18"/>
      <c r="D95" s="19"/>
      <c r="E95" s="18"/>
      <c r="F95" s="19"/>
      <c r="G95" s="19"/>
      <c r="H95" s="19"/>
      <c r="I95" s="19"/>
      <c r="J95" s="19"/>
      <c r="K95" s="19"/>
      <c r="L95" s="20"/>
      <c r="M95" s="20"/>
      <c r="N95" s="20"/>
      <c r="O95" s="20"/>
      <c r="P95" s="20">
        <f t="shared" si="36"/>
        <v>0</v>
      </c>
      <c r="Q95" s="20">
        <f t="shared" si="37"/>
        <v>0</v>
      </c>
      <c r="R95" s="20"/>
      <c r="S95" s="20"/>
      <c r="T95" s="20"/>
      <c r="U95" s="20"/>
      <c r="V95" s="20"/>
      <c r="W95" s="19"/>
      <c r="X95" s="19"/>
      <c r="Y95" s="19"/>
      <c r="Z95" s="19"/>
    </row>
    <row r="96" s="1" customFormat="1" hidden="1" spans="1:26">
      <c r="A96" s="23" t="s">
        <v>46</v>
      </c>
      <c r="B96" s="18"/>
      <c r="C96" s="18"/>
      <c r="D96" s="19"/>
      <c r="E96" s="18"/>
      <c r="F96" s="19">
        <f>F97+F100+F103</f>
        <v>0</v>
      </c>
      <c r="G96" s="19"/>
      <c r="H96" s="19"/>
      <c r="I96" s="19"/>
      <c r="J96" s="19"/>
      <c r="K96" s="19"/>
      <c r="L96" s="20"/>
      <c r="M96" s="20"/>
      <c r="N96" s="20"/>
      <c r="O96" s="20"/>
      <c r="P96" s="20">
        <f t="shared" ref="P96:V96" si="38">P97+P100+P103</f>
        <v>0</v>
      </c>
      <c r="Q96" s="20">
        <f t="shared" si="38"/>
        <v>0</v>
      </c>
      <c r="R96" s="20">
        <f t="shared" si="38"/>
        <v>0</v>
      </c>
      <c r="S96" s="20">
        <f t="shared" si="38"/>
        <v>0</v>
      </c>
      <c r="T96" s="20">
        <f t="shared" si="38"/>
        <v>0</v>
      </c>
      <c r="U96" s="20">
        <f t="shared" si="38"/>
        <v>0</v>
      </c>
      <c r="V96" s="20">
        <f t="shared" si="38"/>
        <v>0</v>
      </c>
      <c r="W96" s="19"/>
      <c r="X96" s="19"/>
      <c r="Y96" s="19"/>
      <c r="Z96" s="19"/>
    </row>
    <row r="97" s="1" customFormat="1" ht="38.25" hidden="1" spans="1:26">
      <c r="A97" s="17" t="s">
        <v>47</v>
      </c>
      <c r="B97" s="18"/>
      <c r="C97" s="18"/>
      <c r="D97" s="19"/>
      <c r="E97" s="18"/>
      <c r="F97" s="19">
        <f>SUM(F98:F99)</f>
        <v>0</v>
      </c>
      <c r="G97" s="19"/>
      <c r="H97" s="19"/>
      <c r="I97" s="19"/>
      <c r="J97" s="19"/>
      <c r="K97" s="19"/>
      <c r="L97" s="20"/>
      <c r="M97" s="20"/>
      <c r="N97" s="20"/>
      <c r="O97" s="20"/>
      <c r="P97" s="20">
        <f t="shared" ref="P97:V97" si="39">SUM(P98:P99)</f>
        <v>0</v>
      </c>
      <c r="Q97" s="20">
        <f t="shared" si="39"/>
        <v>0</v>
      </c>
      <c r="R97" s="20">
        <f t="shared" si="39"/>
        <v>0</v>
      </c>
      <c r="S97" s="20">
        <f t="shared" si="39"/>
        <v>0</v>
      </c>
      <c r="T97" s="20">
        <f t="shared" si="39"/>
        <v>0</v>
      </c>
      <c r="U97" s="20">
        <f t="shared" si="39"/>
        <v>0</v>
      </c>
      <c r="V97" s="20">
        <f t="shared" si="39"/>
        <v>0</v>
      </c>
      <c r="W97" s="19"/>
      <c r="X97" s="19"/>
      <c r="Y97" s="19"/>
      <c r="Z97" s="19"/>
    </row>
    <row r="98" s="1" customFormat="1" hidden="1" spans="1:26">
      <c r="A98" s="20">
        <v>1</v>
      </c>
      <c r="B98" s="18"/>
      <c r="C98" s="18"/>
      <c r="D98" s="19"/>
      <c r="E98" s="18"/>
      <c r="F98" s="19"/>
      <c r="G98" s="19"/>
      <c r="H98" s="19"/>
      <c r="I98" s="19"/>
      <c r="J98" s="19"/>
      <c r="K98" s="19"/>
      <c r="L98" s="20"/>
      <c r="M98" s="20"/>
      <c r="N98" s="20"/>
      <c r="O98" s="20"/>
      <c r="P98" s="20">
        <f t="shared" si="36"/>
        <v>0</v>
      </c>
      <c r="Q98" s="20">
        <f t="shared" si="37"/>
        <v>0</v>
      </c>
      <c r="R98" s="20"/>
      <c r="S98" s="20"/>
      <c r="T98" s="20"/>
      <c r="U98" s="20"/>
      <c r="V98" s="20"/>
      <c r="W98" s="19"/>
      <c r="X98" s="19"/>
      <c r="Y98" s="19"/>
      <c r="Z98" s="19"/>
    </row>
    <row r="99" s="1" customFormat="1" hidden="1" spans="1:26">
      <c r="A99" s="20" t="s">
        <v>162</v>
      </c>
      <c r="B99" s="18"/>
      <c r="C99" s="18"/>
      <c r="D99" s="19"/>
      <c r="E99" s="18"/>
      <c r="F99" s="19"/>
      <c r="G99" s="19"/>
      <c r="H99" s="19"/>
      <c r="I99" s="19"/>
      <c r="J99" s="19"/>
      <c r="K99" s="19"/>
      <c r="L99" s="20"/>
      <c r="M99" s="20"/>
      <c r="N99" s="20"/>
      <c r="O99" s="20"/>
      <c r="P99" s="20">
        <f t="shared" si="36"/>
        <v>0</v>
      </c>
      <c r="Q99" s="20">
        <f t="shared" si="37"/>
        <v>0</v>
      </c>
      <c r="R99" s="20"/>
      <c r="S99" s="20"/>
      <c r="T99" s="20"/>
      <c r="U99" s="20"/>
      <c r="V99" s="20"/>
      <c r="W99" s="19"/>
      <c r="X99" s="19"/>
      <c r="Y99" s="19"/>
      <c r="Z99" s="19"/>
    </row>
    <row r="100" s="1" customFormat="1" hidden="1" spans="1:26">
      <c r="A100" s="17" t="s">
        <v>48</v>
      </c>
      <c r="B100" s="18"/>
      <c r="C100" s="18"/>
      <c r="D100" s="19"/>
      <c r="E100" s="18"/>
      <c r="F100" s="19">
        <f>SUM(F101:F102)</f>
        <v>0</v>
      </c>
      <c r="G100" s="19"/>
      <c r="H100" s="19"/>
      <c r="I100" s="19"/>
      <c r="J100" s="19"/>
      <c r="K100" s="19"/>
      <c r="L100" s="20"/>
      <c r="M100" s="20"/>
      <c r="N100" s="20"/>
      <c r="O100" s="20"/>
      <c r="P100" s="20">
        <f t="shared" ref="P100:V100" si="40">SUM(P101:P102)</f>
        <v>0</v>
      </c>
      <c r="Q100" s="20">
        <f t="shared" si="40"/>
        <v>0</v>
      </c>
      <c r="R100" s="20">
        <f t="shared" si="40"/>
        <v>0</v>
      </c>
      <c r="S100" s="20">
        <f t="shared" si="40"/>
        <v>0</v>
      </c>
      <c r="T100" s="20">
        <f t="shared" si="40"/>
        <v>0</v>
      </c>
      <c r="U100" s="20">
        <f t="shared" si="40"/>
        <v>0</v>
      </c>
      <c r="V100" s="20">
        <f t="shared" si="40"/>
        <v>0</v>
      </c>
      <c r="W100" s="19"/>
      <c r="X100" s="19"/>
      <c r="Y100" s="19"/>
      <c r="Z100" s="19"/>
    </row>
    <row r="101" s="1" customFormat="1" hidden="1" spans="1:26">
      <c r="A101" s="20">
        <v>1</v>
      </c>
      <c r="B101" s="18"/>
      <c r="C101" s="18"/>
      <c r="D101" s="19"/>
      <c r="E101" s="18"/>
      <c r="F101" s="19"/>
      <c r="G101" s="19"/>
      <c r="H101" s="19"/>
      <c r="I101" s="19"/>
      <c r="J101" s="19"/>
      <c r="K101" s="19"/>
      <c r="L101" s="20"/>
      <c r="M101" s="20"/>
      <c r="N101" s="20"/>
      <c r="O101" s="20"/>
      <c r="P101" s="20">
        <f t="shared" si="36"/>
        <v>0</v>
      </c>
      <c r="Q101" s="20">
        <f t="shared" si="37"/>
        <v>0</v>
      </c>
      <c r="R101" s="20"/>
      <c r="S101" s="20"/>
      <c r="T101" s="20"/>
      <c r="U101" s="20"/>
      <c r="V101" s="20"/>
      <c r="W101" s="19"/>
      <c r="X101" s="19"/>
      <c r="Y101" s="19"/>
      <c r="Z101" s="19"/>
    </row>
    <row r="102" s="1" customFormat="1" hidden="1" spans="1:26">
      <c r="A102" s="20" t="s">
        <v>162</v>
      </c>
      <c r="B102" s="18"/>
      <c r="C102" s="18"/>
      <c r="D102" s="19"/>
      <c r="E102" s="18"/>
      <c r="F102" s="19"/>
      <c r="G102" s="19"/>
      <c r="H102" s="19"/>
      <c r="I102" s="19"/>
      <c r="J102" s="19"/>
      <c r="K102" s="19"/>
      <c r="L102" s="20"/>
      <c r="M102" s="20"/>
      <c r="N102" s="20"/>
      <c r="O102" s="20"/>
      <c r="P102" s="20">
        <f t="shared" si="36"/>
        <v>0</v>
      </c>
      <c r="Q102" s="20">
        <f t="shared" si="37"/>
        <v>0</v>
      </c>
      <c r="R102" s="20"/>
      <c r="S102" s="20"/>
      <c r="T102" s="20"/>
      <c r="U102" s="20"/>
      <c r="V102" s="20"/>
      <c r="W102" s="19"/>
      <c r="X102" s="19"/>
      <c r="Y102" s="19"/>
      <c r="Z102" s="19"/>
    </row>
    <row r="103" s="2" customFormat="1" hidden="1" spans="1:26">
      <c r="A103" s="17" t="s">
        <v>49</v>
      </c>
      <c r="B103" s="18"/>
      <c r="C103" s="18"/>
      <c r="D103" s="19"/>
      <c r="E103" s="18"/>
      <c r="F103" s="19">
        <f>SUM(F104:F105)</f>
        <v>0</v>
      </c>
      <c r="G103" s="19"/>
      <c r="H103" s="19"/>
      <c r="I103" s="19"/>
      <c r="J103" s="19"/>
      <c r="K103" s="19"/>
      <c r="L103" s="20"/>
      <c r="M103" s="20"/>
      <c r="N103" s="20"/>
      <c r="O103" s="20"/>
      <c r="P103" s="20">
        <f t="shared" ref="P103:V103" si="41">SUM(P104:P105)</f>
        <v>0</v>
      </c>
      <c r="Q103" s="20">
        <f t="shared" si="41"/>
        <v>0</v>
      </c>
      <c r="R103" s="20">
        <f t="shared" si="41"/>
        <v>0</v>
      </c>
      <c r="S103" s="20">
        <f t="shared" si="41"/>
        <v>0</v>
      </c>
      <c r="T103" s="20">
        <f t="shared" si="41"/>
        <v>0</v>
      </c>
      <c r="U103" s="20">
        <f t="shared" si="41"/>
        <v>0</v>
      </c>
      <c r="V103" s="20">
        <f t="shared" si="41"/>
        <v>0</v>
      </c>
      <c r="W103" s="19"/>
      <c r="X103" s="19"/>
      <c r="Y103" s="19"/>
      <c r="Z103" s="19"/>
    </row>
    <row r="104" s="1" customFormat="1" hidden="1" spans="1:26">
      <c r="A104" s="20">
        <v>1</v>
      </c>
      <c r="B104" s="18"/>
      <c r="C104" s="18"/>
      <c r="D104" s="19"/>
      <c r="E104" s="18"/>
      <c r="F104" s="19"/>
      <c r="G104" s="19"/>
      <c r="H104" s="19"/>
      <c r="I104" s="19"/>
      <c r="J104" s="19"/>
      <c r="K104" s="19"/>
      <c r="L104" s="20"/>
      <c r="M104" s="20"/>
      <c r="N104" s="20"/>
      <c r="O104" s="20"/>
      <c r="P104" s="20">
        <f t="shared" si="36"/>
        <v>0</v>
      </c>
      <c r="Q104" s="20">
        <f t="shared" si="37"/>
        <v>0</v>
      </c>
      <c r="R104" s="20"/>
      <c r="S104" s="20"/>
      <c r="T104" s="20"/>
      <c r="U104" s="20"/>
      <c r="V104" s="20"/>
      <c r="W104" s="19"/>
      <c r="X104" s="19"/>
      <c r="Y104" s="19"/>
      <c r="Z104" s="19"/>
    </row>
    <row r="105" s="1" customFormat="1" hidden="1" spans="1:26">
      <c r="A105" s="20" t="s">
        <v>162</v>
      </c>
      <c r="B105" s="18"/>
      <c r="C105" s="18"/>
      <c r="D105" s="19"/>
      <c r="E105" s="18"/>
      <c r="F105" s="19"/>
      <c r="G105" s="19"/>
      <c r="H105" s="19"/>
      <c r="I105" s="19"/>
      <c r="J105" s="19"/>
      <c r="K105" s="19"/>
      <c r="L105" s="20"/>
      <c r="M105" s="20"/>
      <c r="N105" s="20"/>
      <c r="O105" s="20"/>
      <c r="P105" s="20">
        <f t="shared" si="36"/>
        <v>0</v>
      </c>
      <c r="Q105" s="20">
        <f t="shared" si="37"/>
        <v>0</v>
      </c>
      <c r="R105" s="20"/>
      <c r="S105" s="20"/>
      <c r="T105" s="20"/>
      <c r="U105" s="20"/>
      <c r="V105" s="20"/>
      <c r="W105" s="19"/>
      <c r="X105" s="19"/>
      <c r="Y105" s="19"/>
      <c r="Z105" s="19"/>
    </row>
    <row r="106" s="1" customFormat="1" hidden="1" spans="1:26">
      <c r="A106" s="23" t="s">
        <v>50</v>
      </c>
      <c r="B106" s="18"/>
      <c r="C106" s="18"/>
      <c r="D106" s="19"/>
      <c r="E106" s="18"/>
      <c r="F106" s="19">
        <f>F107+F110</f>
        <v>0</v>
      </c>
      <c r="G106" s="19"/>
      <c r="H106" s="19"/>
      <c r="I106" s="19"/>
      <c r="J106" s="19"/>
      <c r="K106" s="19"/>
      <c r="L106" s="20"/>
      <c r="M106" s="20"/>
      <c r="N106" s="20"/>
      <c r="O106" s="20"/>
      <c r="P106" s="20">
        <f t="shared" ref="P106:V106" si="42">P107+P110</f>
        <v>0</v>
      </c>
      <c r="Q106" s="20">
        <f t="shared" si="42"/>
        <v>0</v>
      </c>
      <c r="R106" s="20">
        <f t="shared" si="42"/>
        <v>0</v>
      </c>
      <c r="S106" s="20">
        <f t="shared" si="42"/>
        <v>0</v>
      </c>
      <c r="T106" s="20">
        <f t="shared" si="42"/>
        <v>0</v>
      </c>
      <c r="U106" s="20">
        <f t="shared" si="42"/>
        <v>0</v>
      </c>
      <c r="V106" s="20">
        <f t="shared" si="42"/>
        <v>0</v>
      </c>
      <c r="W106" s="19"/>
      <c r="X106" s="19"/>
      <c r="Y106" s="19"/>
      <c r="Z106" s="19"/>
    </row>
    <row r="107" s="1" customFormat="1" hidden="1" spans="1:26">
      <c r="A107" s="17" t="s">
        <v>51</v>
      </c>
      <c r="B107" s="18"/>
      <c r="C107" s="18"/>
      <c r="D107" s="19"/>
      <c r="E107" s="18"/>
      <c r="F107" s="19">
        <f>SUM(F108:F109)</f>
        <v>0</v>
      </c>
      <c r="G107" s="19"/>
      <c r="H107" s="19"/>
      <c r="I107" s="19"/>
      <c r="J107" s="19"/>
      <c r="K107" s="19"/>
      <c r="L107" s="20"/>
      <c r="M107" s="20"/>
      <c r="N107" s="20"/>
      <c r="O107" s="20"/>
      <c r="P107" s="20">
        <f t="shared" ref="P107:V107" si="43">SUM(P108:P109)</f>
        <v>0</v>
      </c>
      <c r="Q107" s="20">
        <f t="shared" si="43"/>
        <v>0</v>
      </c>
      <c r="R107" s="20">
        <f t="shared" si="43"/>
        <v>0</v>
      </c>
      <c r="S107" s="20">
        <f t="shared" si="43"/>
        <v>0</v>
      </c>
      <c r="T107" s="20">
        <f t="shared" si="43"/>
        <v>0</v>
      </c>
      <c r="U107" s="20">
        <f t="shared" si="43"/>
        <v>0</v>
      </c>
      <c r="V107" s="20">
        <f t="shared" si="43"/>
        <v>0</v>
      </c>
      <c r="W107" s="19"/>
      <c r="X107" s="19"/>
      <c r="Y107" s="19"/>
      <c r="Z107" s="19"/>
    </row>
    <row r="108" s="1" customFormat="1" hidden="1" spans="1:26">
      <c r="A108" s="20">
        <v>1</v>
      </c>
      <c r="B108" s="18"/>
      <c r="C108" s="18"/>
      <c r="D108" s="19"/>
      <c r="E108" s="18"/>
      <c r="F108" s="19"/>
      <c r="G108" s="19"/>
      <c r="H108" s="19"/>
      <c r="I108" s="19"/>
      <c r="J108" s="19"/>
      <c r="K108" s="19"/>
      <c r="L108" s="20"/>
      <c r="M108" s="20"/>
      <c r="N108" s="20"/>
      <c r="O108" s="20"/>
      <c r="P108" s="20">
        <f t="shared" si="36"/>
        <v>0</v>
      </c>
      <c r="Q108" s="20">
        <f t="shared" si="37"/>
        <v>0</v>
      </c>
      <c r="R108" s="20"/>
      <c r="S108" s="20"/>
      <c r="T108" s="20"/>
      <c r="U108" s="20"/>
      <c r="V108" s="20"/>
      <c r="W108" s="19"/>
      <c r="X108" s="19"/>
      <c r="Y108" s="19"/>
      <c r="Z108" s="19"/>
    </row>
    <row r="109" s="1" customFormat="1" hidden="1" spans="1:26">
      <c r="A109" s="20" t="s">
        <v>162</v>
      </c>
      <c r="B109" s="18"/>
      <c r="C109" s="18"/>
      <c r="D109" s="19"/>
      <c r="E109" s="18"/>
      <c r="F109" s="19"/>
      <c r="G109" s="19"/>
      <c r="H109" s="19"/>
      <c r="I109" s="19"/>
      <c r="J109" s="19"/>
      <c r="K109" s="19"/>
      <c r="L109" s="20"/>
      <c r="M109" s="20"/>
      <c r="N109" s="20"/>
      <c r="O109" s="20"/>
      <c r="P109" s="20">
        <f t="shared" si="36"/>
        <v>0</v>
      </c>
      <c r="Q109" s="20">
        <f t="shared" si="37"/>
        <v>0</v>
      </c>
      <c r="R109" s="20"/>
      <c r="S109" s="20"/>
      <c r="T109" s="20"/>
      <c r="U109" s="20"/>
      <c r="V109" s="20"/>
      <c r="W109" s="19"/>
      <c r="X109" s="19"/>
      <c r="Y109" s="19"/>
      <c r="Z109" s="19"/>
    </row>
    <row r="110" s="1" customFormat="1" hidden="1" spans="1:26">
      <c r="A110" s="17" t="s">
        <v>52</v>
      </c>
      <c r="B110" s="18"/>
      <c r="C110" s="21"/>
      <c r="D110" s="19"/>
      <c r="E110" s="18"/>
      <c r="F110" s="19">
        <f>SUM(F111:F112)</f>
        <v>0</v>
      </c>
      <c r="G110" s="19"/>
      <c r="H110" s="19"/>
      <c r="I110" s="19"/>
      <c r="J110" s="19"/>
      <c r="K110" s="19"/>
      <c r="L110" s="20"/>
      <c r="M110" s="20"/>
      <c r="N110" s="20"/>
      <c r="O110" s="20"/>
      <c r="P110" s="20">
        <f t="shared" ref="P110:V110" si="44">SUM(P111:P112)</f>
        <v>0</v>
      </c>
      <c r="Q110" s="20">
        <f t="shared" si="44"/>
        <v>0</v>
      </c>
      <c r="R110" s="20">
        <f t="shared" si="44"/>
        <v>0</v>
      </c>
      <c r="S110" s="20">
        <f t="shared" si="44"/>
        <v>0</v>
      </c>
      <c r="T110" s="20">
        <f t="shared" si="44"/>
        <v>0</v>
      </c>
      <c r="U110" s="20">
        <f t="shared" si="44"/>
        <v>0</v>
      </c>
      <c r="V110" s="20">
        <f t="shared" si="44"/>
        <v>0</v>
      </c>
      <c r="W110" s="22"/>
      <c r="X110" s="22"/>
      <c r="Y110" s="22"/>
      <c r="Z110" s="22"/>
    </row>
    <row r="111" s="1" customFormat="1" hidden="1" spans="1:26">
      <c r="A111" s="20">
        <v>1</v>
      </c>
      <c r="B111" s="27"/>
      <c r="C111" s="18"/>
      <c r="D111" s="19"/>
      <c r="E111" s="18"/>
      <c r="F111" s="19"/>
      <c r="G111" s="19"/>
      <c r="H111" s="19"/>
      <c r="I111" s="19"/>
      <c r="J111" s="19"/>
      <c r="K111" s="19"/>
      <c r="L111" s="20"/>
      <c r="M111" s="20"/>
      <c r="N111" s="20"/>
      <c r="O111" s="20"/>
      <c r="P111" s="20">
        <f t="shared" si="36"/>
        <v>0</v>
      </c>
      <c r="Q111" s="20">
        <f t="shared" si="37"/>
        <v>0</v>
      </c>
      <c r="R111" s="20"/>
      <c r="S111" s="20"/>
      <c r="T111" s="20"/>
      <c r="U111" s="20"/>
      <c r="V111" s="20"/>
      <c r="W111" s="19"/>
      <c r="X111" s="19"/>
      <c r="Y111" s="19"/>
      <c r="Z111" s="19"/>
    </row>
    <row r="112" s="1" customFormat="1" hidden="1" spans="1:26">
      <c r="A112" s="20" t="s">
        <v>162</v>
      </c>
      <c r="B112" s="18"/>
      <c r="C112" s="18"/>
      <c r="D112" s="19"/>
      <c r="E112" s="18"/>
      <c r="F112" s="19"/>
      <c r="G112" s="19"/>
      <c r="H112" s="19"/>
      <c r="I112" s="19"/>
      <c r="J112" s="19"/>
      <c r="K112" s="19"/>
      <c r="L112" s="20"/>
      <c r="M112" s="20"/>
      <c r="N112" s="20"/>
      <c r="O112" s="20"/>
      <c r="P112" s="20">
        <f t="shared" si="36"/>
        <v>0</v>
      </c>
      <c r="Q112" s="20">
        <f t="shared" si="37"/>
        <v>0</v>
      </c>
      <c r="R112" s="20"/>
      <c r="S112" s="20"/>
      <c r="T112" s="20"/>
      <c r="U112" s="20"/>
      <c r="V112" s="20"/>
      <c r="W112" s="19"/>
      <c r="X112" s="19"/>
      <c r="Y112" s="19"/>
      <c r="Z112" s="19"/>
    </row>
    <row r="113" s="1" customFormat="1" spans="1:26">
      <c r="A113" s="23" t="s">
        <v>53</v>
      </c>
      <c r="B113" s="18"/>
      <c r="C113" s="18"/>
      <c r="D113" s="19"/>
      <c r="E113" s="18"/>
      <c r="F113" s="19">
        <f>F114+F117+F120</f>
        <v>1</v>
      </c>
      <c r="G113" s="19"/>
      <c r="H113" s="19"/>
      <c r="I113" s="19"/>
      <c r="J113" s="19"/>
      <c r="K113" s="19"/>
      <c r="L113" s="20"/>
      <c r="M113" s="20"/>
      <c r="N113" s="20"/>
      <c r="O113" s="20"/>
      <c r="P113" s="20">
        <f t="shared" ref="P113:V113" si="45">P114+P117+P120</f>
        <v>18</v>
      </c>
      <c r="Q113" s="20">
        <f t="shared" si="45"/>
        <v>18</v>
      </c>
      <c r="R113" s="20">
        <f t="shared" si="45"/>
        <v>0</v>
      </c>
      <c r="S113" s="20">
        <f t="shared" si="45"/>
        <v>0</v>
      </c>
      <c r="T113" s="20">
        <f t="shared" si="45"/>
        <v>0</v>
      </c>
      <c r="U113" s="20">
        <f t="shared" si="45"/>
        <v>18</v>
      </c>
      <c r="V113" s="20">
        <f t="shared" si="45"/>
        <v>0</v>
      </c>
      <c r="W113" s="19"/>
      <c r="X113" s="19"/>
      <c r="Y113" s="19"/>
      <c r="Z113" s="19"/>
    </row>
    <row r="114" s="1" customFormat="1" ht="25.5" spans="1:26">
      <c r="A114" s="17" t="s">
        <v>54</v>
      </c>
      <c r="B114" s="18"/>
      <c r="C114" s="18"/>
      <c r="D114" s="19"/>
      <c r="E114" s="18"/>
      <c r="F114" s="19">
        <f>SUM(F115:F116)</f>
        <v>1</v>
      </c>
      <c r="G114" s="19"/>
      <c r="H114" s="19"/>
      <c r="I114" s="19"/>
      <c r="J114" s="19"/>
      <c r="K114" s="19"/>
      <c r="L114" s="20"/>
      <c r="M114" s="20"/>
      <c r="N114" s="20"/>
      <c r="O114" s="20"/>
      <c r="P114" s="20">
        <f t="shared" ref="P114:V114" si="46">SUM(P115:P116)</f>
        <v>18</v>
      </c>
      <c r="Q114" s="20">
        <f t="shared" si="46"/>
        <v>18</v>
      </c>
      <c r="R114" s="20">
        <f t="shared" si="46"/>
        <v>0</v>
      </c>
      <c r="S114" s="20">
        <f t="shared" si="46"/>
        <v>0</v>
      </c>
      <c r="T114" s="20">
        <f t="shared" si="46"/>
        <v>0</v>
      </c>
      <c r="U114" s="20">
        <f t="shared" si="46"/>
        <v>18</v>
      </c>
      <c r="V114" s="20">
        <f t="shared" si="46"/>
        <v>0</v>
      </c>
      <c r="W114" s="19"/>
      <c r="X114" s="19"/>
      <c r="Y114" s="19"/>
      <c r="Z114" s="19"/>
    </row>
    <row r="115" s="1" customFormat="1" ht="51" spans="1:26">
      <c r="A115" s="20">
        <v>1</v>
      </c>
      <c r="B115" s="18" t="s">
        <v>241</v>
      </c>
      <c r="C115" s="18" t="s">
        <v>242</v>
      </c>
      <c r="D115" s="28" t="s">
        <v>189</v>
      </c>
      <c r="E115" s="18" t="s">
        <v>243</v>
      </c>
      <c r="F115" s="19">
        <v>1</v>
      </c>
      <c r="G115" s="19" t="s">
        <v>179</v>
      </c>
      <c r="H115" s="19"/>
      <c r="I115" s="19" t="s">
        <v>139</v>
      </c>
      <c r="J115" s="19" t="s">
        <v>139</v>
      </c>
      <c r="K115" s="19" t="s">
        <v>139</v>
      </c>
      <c r="L115" s="20">
        <v>37</v>
      </c>
      <c r="M115" s="20">
        <v>37</v>
      </c>
      <c r="N115" s="20">
        <v>741</v>
      </c>
      <c r="O115" s="20">
        <v>1682</v>
      </c>
      <c r="P115" s="20">
        <f>Q115+V115</f>
        <v>18</v>
      </c>
      <c r="Q115" s="20">
        <f>SUM(R115:U115)</f>
        <v>18</v>
      </c>
      <c r="R115" s="20"/>
      <c r="S115" s="20"/>
      <c r="T115" s="20"/>
      <c r="U115" s="20">
        <v>18</v>
      </c>
      <c r="V115" s="20"/>
      <c r="W115" s="19" t="s">
        <v>235</v>
      </c>
      <c r="X115" s="19" t="s">
        <v>235</v>
      </c>
      <c r="Y115" s="19" t="s">
        <v>180</v>
      </c>
      <c r="Z115" s="19"/>
    </row>
    <row r="116" s="1" customFormat="1" hidden="1" spans="1:26">
      <c r="A116" s="20" t="s">
        <v>162</v>
      </c>
      <c r="B116" s="18"/>
      <c r="C116" s="18"/>
      <c r="D116" s="19"/>
      <c r="E116" s="18"/>
      <c r="F116" s="19"/>
      <c r="G116" s="19"/>
      <c r="H116" s="19"/>
      <c r="I116" s="19"/>
      <c r="J116" s="19"/>
      <c r="K116" s="19"/>
      <c r="L116" s="20"/>
      <c r="M116" s="20"/>
      <c r="N116" s="20"/>
      <c r="O116" s="20"/>
      <c r="P116" s="20">
        <f t="shared" si="36"/>
        <v>0</v>
      </c>
      <c r="Q116" s="20">
        <f t="shared" si="37"/>
        <v>0</v>
      </c>
      <c r="R116" s="20"/>
      <c r="S116" s="20"/>
      <c r="T116" s="20"/>
      <c r="U116" s="20"/>
      <c r="V116" s="20"/>
      <c r="W116" s="19"/>
      <c r="X116" s="19"/>
      <c r="Y116" s="19"/>
      <c r="Z116" s="19"/>
    </row>
    <row r="117" s="1" customFormat="1" ht="25.5" hidden="1" spans="1:26">
      <c r="A117" s="17" t="s">
        <v>55</v>
      </c>
      <c r="B117" s="18"/>
      <c r="C117" s="18"/>
      <c r="D117" s="19"/>
      <c r="E117" s="18"/>
      <c r="F117" s="19">
        <f>SUM(F118:F119)</f>
        <v>0</v>
      </c>
      <c r="G117" s="19"/>
      <c r="H117" s="19"/>
      <c r="I117" s="19"/>
      <c r="J117" s="19"/>
      <c r="K117" s="19"/>
      <c r="L117" s="20"/>
      <c r="M117" s="20"/>
      <c r="N117" s="20"/>
      <c r="O117" s="20"/>
      <c r="P117" s="20">
        <f t="shared" ref="P117:V117" si="47">SUM(P118:P119)</f>
        <v>0</v>
      </c>
      <c r="Q117" s="20">
        <f t="shared" si="47"/>
        <v>0</v>
      </c>
      <c r="R117" s="20">
        <f t="shared" si="47"/>
        <v>0</v>
      </c>
      <c r="S117" s="20">
        <f t="shared" si="47"/>
        <v>0</v>
      </c>
      <c r="T117" s="20">
        <f t="shared" si="47"/>
        <v>0</v>
      </c>
      <c r="U117" s="20">
        <f t="shared" si="47"/>
        <v>0</v>
      </c>
      <c r="V117" s="20">
        <f t="shared" si="47"/>
        <v>0</v>
      </c>
      <c r="W117" s="19"/>
      <c r="X117" s="19"/>
      <c r="Y117" s="19"/>
      <c r="Z117" s="19"/>
    </row>
    <row r="118" s="1" customFormat="1" hidden="1" spans="1:26">
      <c r="A118" s="20">
        <v>1</v>
      </c>
      <c r="B118" s="18"/>
      <c r="C118" s="18"/>
      <c r="D118" s="19"/>
      <c r="E118" s="18"/>
      <c r="F118" s="19"/>
      <c r="G118" s="19"/>
      <c r="H118" s="19"/>
      <c r="I118" s="19"/>
      <c r="J118" s="19"/>
      <c r="K118" s="19"/>
      <c r="L118" s="20"/>
      <c r="M118" s="20"/>
      <c r="N118" s="20"/>
      <c r="O118" s="20"/>
      <c r="P118" s="20">
        <f t="shared" si="36"/>
        <v>0</v>
      </c>
      <c r="Q118" s="20">
        <f t="shared" si="37"/>
        <v>0</v>
      </c>
      <c r="R118" s="20"/>
      <c r="S118" s="20"/>
      <c r="T118" s="20"/>
      <c r="U118" s="20"/>
      <c r="V118" s="20"/>
      <c r="W118" s="19"/>
      <c r="X118" s="19"/>
      <c r="Y118" s="19"/>
      <c r="Z118" s="19"/>
    </row>
    <row r="119" s="1" customFormat="1" hidden="1" spans="1:26">
      <c r="A119" s="20" t="s">
        <v>162</v>
      </c>
      <c r="B119" s="18"/>
      <c r="C119" s="18"/>
      <c r="D119" s="19"/>
      <c r="E119" s="18"/>
      <c r="F119" s="19"/>
      <c r="G119" s="19"/>
      <c r="H119" s="19"/>
      <c r="I119" s="19"/>
      <c r="J119" s="19"/>
      <c r="K119" s="19"/>
      <c r="L119" s="20"/>
      <c r="M119" s="20"/>
      <c r="N119" s="20"/>
      <c r="O119" s="20"/>
      <c r="P119" s="20">
        <f t="shared" si="36"/>
        <v>0</v>
      </c>
      <c r="Q119" s="20">
        <f t="shared" si="37"/>
        <v>0</v>
      </c>
      <c r="R119" s="20"/>
      <c r="S119" s="20"/>
      <c r="T119" s="20"/>
      <c r="U119" s="20"/>
      <c r="V119" s="20"/>
      <c r="W119" s="19"/>
      <c r="X119" s="19"/>
      <c r="Y119" s="19"/>
      <c r="Z119" s="19"/>
    </row>
    <row r="120" s="1" customFormat="1" ht="25.5" hidden="1" spans="1:26">
      <c r="A120" s="17" t="s">
        <v>56</v>
      </c>
      <c r="B120" s="18"/>
      <c r="C120" s="18"/>
      <c r="D120" s="19"/>
      <c r="E120" s="18"/>
      <c r="F120" s="19">
        <f>SUM(F121:F122)</f>
        <v>0</v>
      </c>
      <c r="G120" s="19"/>
      <c r="H120" s="19"/>
      <c r="I120" s="19"/>
      <c r="J120" s="19"/>
      <c r="K120" s="19"/>
      <c r="L120" s="20"/>
      <c r="M120" s="20"/>
      <c r="N120" s="20"/>
      <c r="O120" s="20"/>
      <c r="P120" s="20">
        <f t="shared" ref="P120:V120" si="48">SUM(P121:P122)</f>
        <v>0</v>
      </c>
      <c r="Q120" s="20">
        <f t="shared" si="48"/>
        <v>0</v>
      </c>
      <c r="R120" s="20">
        <f t="shared" si="48"/>
        <v>0</v>
      </c>
      <c r="S120" s="20">
        <f t="shared" si="48"/>
        <v>0</v>
      </c>
      <c r="T120" s="20">
        <f t="shared" si="48"/>
        <v>0</v>
      </c>
      <c r="U120" s="20">
        <f t="shared" si="48"/>
        <v>0</v>
      </c>
      <c r="V120" s="20">
        <f t="shared" si="48"/>
        <v>0</v>
      </c>
      <c r="W120" s="19"/>
      <c r="X120" s="19"/>
      <c r="Y120" s="19"/>
      <c r="Z120" s="19"/>
    </row>
    <row r="121" s="1" customFormat="1" hidden="1" spans="1:26">
      <c r="A121" s="20">
        <v>1</v>
      </c>
      <c r="B121" s="18"/>
      <c r="C121" s="18"/>
      <c r="D121" s="19"/>
      <c r="E121" s="18"/>
      <c r="F121" s="19"/>
      <c r="G121" s="19"/>
      <c r="H121" s="19"/>
      <c r="I121" s="19"/>
      <c r="J121" s="19"/>
      <c r="K121" s="19"/>
      <c r="L121" s="20"/>
      <c r="M121" s="20"/>
      <c r="N121" s="20"/>
      <c r="O121" s="20"/>
      <c r="P121" s="20">
        <f t="shared" si="36"/>
        <v>0</v>
      </c>
      <c r="Q121" s="20">
        <f t="shared" si="37"/>
        <v>0</v>
      </c>
      <c r="R121" s="20"/>
      <c r="S121" s="20"/>
      <c r="T121" s="20"/>
      <c r="U121" s="20"/>
      <c r="V121" s="20"/>
      <c r="W121" s="19"/>
      <c r="X121" s="19"/>
      <c r="Y121" s="19"/>
      <c r="Z121" s="19"/>
    </row>
    <row r="122" s="1" customFormat="1" hidden="1" spans="1:26">
      <c r="A122" s="20" t="s">
        <v>162</v>
      </c>
      <c r="B122" s="18"/>
      <c r="C122" s="18"/>
      <c r="D122" s="19"/>
      <c r="E122" s="18"/>
      <c r="F122" s="19"/>
      <c r="G122" s="19"/>
      <c r="H122" s="19"/>
      <c r="I122" s="19"/>
      <c r="J122" s="19"/>
      <c r="K122" s="19"/>
      <c r="L122" s="20"/>
      <c r="M122" s="20"/>
      <c r="N122" s="20"/>
      <c r="O122" s="20"/>
      <c r="P122" s="20">
        <f t="shared" si="36"/>
        <v>0</v>
      </c>
      <c r="Q122" s="20">
        <f t="shared" si="37"/>
        <v>0</v>
      </c>
      <c r="R122" s="20"/>
      <c r="S122" s="20"/>
      <c r="T122" s="20"/>
      <c r="U122" s="20"/>
      <c r="V122" s="20"/>
      <c r="W122" s="19"/>
      <c r="X122" s="19"/>
      <c r="Y122" s="19"/>
      <c r="Z122" s="19"/>
    </row>
    <row r="123" s="1" customFormat="1" ht="25.5" spans="1:26">
      <c r="A123" s="23" t="s">
        <v>57</v>
      </c>
      <c r="B123" s="18"/>
      <c r="C123" s="18"/>
      <c r="D123" s="19"/>
      <c r="E123" s="18"/>
      <c r="F123" s="19">
        <f>F124</f>
        <v>4</v>
      </c>
      <c r="G123" s="19"/>
      <c r="H123" s="19"/>
      <c r="I123" s="19"/>
      <c r="J123" s="19"/>
      <c r="K123" s="19"/>
      <c r="L123" s="20"/>
      <c r="M123" s="20"/>
      <c r="N123" s="20"/>
      <c r="O123" s="20"/>
      <c r="P123" s="20">
        <f t="shared" ref="P123:V123" si="49">P124</f>
        <v>383.53</v>
      </c>
      <c r="Q123" s="20">
        <f t="shared" si="49"/>
        <v>383.53</v>
      </c>
      <c r="R123" s="20">
        <f t="shared" si="49"/>
        <v>0</v>
      </c>
      <c r="S123" s="20">
        <f t="shared" si="49"/>
        <v>0</v>
      </c>
      <c r="T123" s="20">
        <f t="shared" si="49"/>
        <v>114.05</v>
      </c>
      <c r="U123" s="20">
        <f t="shared" si="49"/>
        <v>269.48</v>
      </c>
      <c r="V123" s="20">
        <f t="shared" si="49"/>
        <v>0</v>
      </c>
      <c r="W123" s="19"/>
      <c r="X123" s="19"/>
      <c r="Y123" s="19"/>
      <c r="Z123" s="19"/>
    </row>
    <row r="124" s="2" customFormat="1" spans="1:26">
      <c r="A124" s="17" t="s">
        <v>58</v>
      </c>
      <c r="B124" s="18"/>
      <c r="C124" s="18"/>
      <c r="D124" s="19"/>
      <c r="E124" s="18"/>
      <c r="F124" s="19">
        <f>SUM(F125:F129)</f>
        <v>4</v>
      </c>
      <c r="G124" s="19"/>
      <c r="H124" s="19"/>
      <c r="I124" s="19"/>
      <c r="J124" s="19"/>
      <c r="K124" s="19"/>
      <c r="L124" s="20"/>
      <c r="M124" s="20"/>
      <c r="N124" s="20"/>
      <c r="O124" s="20"/>
      <c r="P124" s="20">
        <f t="shared" ref="P124:V124" si="50">SUM(P125:P129)</f>
        <v>383.53</v>
      </c>
      <c r="Q124" s="20">
        <f t="shared" si="50"/>
        <v>383.53</v>
      </c>
      <c r="R124" s="20">
        <f t="shared" si="50"/>
        <v>0</v>
      </c>
      <c r="S124" s="20">
        <f t="shared" si="50"/>
        <v>0</v>
      </c>
      <c r="T124" s="20">
        <f t="shared" si="50"/>
        <v>114.05</v>
      </c>
      <c r="U124" s="20">
        <f t="shared" si="50"/>
        <v>269.48</v>
      </c>
      <c r="V124" s="20">
        <f t="shared" si="50"/>
        <v>0</v>
      </c>
      <c r="W124" s="19"/>
      <c r="X124" s="19"/>
      <c r="Y124" s="19"/>
      <c r="Z124" s="19"/>
    </row>
    <row r="125" s="1" customFormat="1" ht="51" spans="1:26">
      <c r="A125" s="20">
        <v>1</v>
      </c>
      <c r="B125" s="27" t="s">
        <v>244</v>
      </c>
      <c r="C125" s="18" t="s">
        <v>245</v>
      </c>
      <c r="D125" s="28" t="s">
        <v>246</v>
      </c>
      <c r="E125" s="18" t="s">
        <v>247</v>
      </c>
      <c r="F125" s="19">
        <v>1</v>
      </c>
      <c r="G125" s="19" t="s">
        <v>179</v>
      </c>
      <c r="H125" s="19"/>
      <c r="I125" s="19" t="s">
        <v>139</v>
      </c>
      <c r="J125" s="19" t="s">
        <v>139</v>
      </c>
      <c r="K125" s="19" t="s">
        <v>139</v>
      </c>
      <c r="L125" s="20">
        <v>148</v>
      </c>
      <c r="M125" s="20">
        <v>148</v>
      </c>
      <c r="N125" s="20">
        <v>424</v>
      </c>
      <c r="O125" s="20">
        <v>424</v>
      </c>
      <c r="P125" s="20">
        <f>Q125+V125</f>
        <v>310.49</v>
      </c>
      <c r="Q125" s="20">
        <f>SUM(R125:U125)</f>
        <v>310.49</v>
      </c>
      <c r="R125" s="20"/>
      <c r="S125" s="20"/>
      <c r="T125" s="20">
        <v>94.05</v>
      </c>
      <c r="U125" s="20">
        <v>216.44</v>
      </c>
      <c r="V125" s="20"/>
      <c r="W125" s="45" t="s">
        <v>248</v>
      </c>
      <c r="X125" s="45" t="s">
        <v>248</v>
      </c>
      <c r="Y125" s="19" t="s">
        <v>180</v>
      </c>
      <c r="Z125" s="45"/>
    </row>
    <row r="126" s="1" customFormat="1" ht="38.25" spans="1:26">
      <c r="A126" s="20">
        <v>2</v>
      </c>
      <c r="B126" s="18" t="s">
        <v>249</v>
      </c>
      <c r="C126" s="18" t="s">
        <v>250</v>
      </c>
      <c r="D126" s="28" t="s">
        <v>246</v>
      </c>
      <c r="E126" s="18" t="s">
        <v>251</v>
      </c>
      <c r="F126" s="19">
        <v>1</v>
      </c>
      <c r="G126" s="19" t="s">
        <v>179</v>
      </c>
      <c r="H126" s="19"/>
      <c r="I126" s="19" t="s">
        <v>139</v>
      </c>
      <c r="J126" s="19" t="s">
        <v>139</v>
      </c>
      <c r="K126" s="19" t="s">
        <v>139</v>
      </c>
      <c r="L126" s="20">
        <v>106</v>
      </c>
      <c r="M126" s="20">
        <v>106</v>
      </c>
      <c r="N126" s="20">
        <v>120</v>
      </c>
      <c r="O126" s="20">
        <v>360</v>
      </c>
      <c r="P126" s="20">
        <f>Q126+V126</f>
        <v>30</v>
      </c>
      <c r="Q126" s="20">
        <f>SUM(R126:U126)</f>
        <v>30</v>
      </c>
      <c r="R126" s="19"/>
      <c r="S126" s="20"/>
      <c r="T126" s="20"/>
      <c r="U126" s="19">
        <v>30</v>
      </c>
      <c r="V126" s="20"/>
      <c r="W126" s="19" t="s">
        <v>192</v>
      </c>
      <c r="X126" s="19" t="s">
        <v>192</v>
      </c>
      <c r="Y126" s="19" t="s">
        <v>180</v>
      </c>
      <c r="Z126" s="19"/>
    </row>
    <row r="127" s="1" customFormat="1" ht="38.25" spans="1:26">
      <c r="A127" s="20">
        <v>3</v>
      </c>
      <c r="B127" s="18" t="s">
        <v>252</v>
      </c>
      <c r="C127" s="18" t="s">
        <v>253</v>
      </c>
      <c r="D127" s="28" t="s">
        <v>254</v>
      </c>
      <c r="E127" s="18" t="s">
        <v>255</v>
      </c>
      <c r="F127" s="19">
        <v>1</v>
      </c>
      <c r="G127" s="30" t="s">
        <v>179</v>
      </c>
      <c r="H127" s="31"/>
      <c r="I127" s="19" t="s">
        <v>139</v>
      </c>
      <c r="J127" s="19" t="s">
        <v>139</v>
      </c>
      <c r="K127" s="19" t="s">
        <v>139</v>
      </c>
      <c r="L127" s="20">
        <v>16</v>
      </c>
      <c r="M127" s="20">
        <v>16</v>
      </c>
      <c r="N127" s="20">
        <v>16</v>
      </c>
      <c r="O127" s="20">
        <v>16</v>
      </c>
      <c r="P127" s="20">
        <f>Q127+V127</f>
        <v>23.04</v>
      </c>
      <c r="Q127" s="20">
        <f>SUM(R127:U127)</f>
        <v>23.04</v>
      </c>
      <c r="R127" s="19"/>
      <c r="S127" s="20"/>
      <c r="T127" s="20"/>
      <c r="U127" s="19">
        <v>23.04</v>
      </c>
      <c r="V127" s="20"/>
      <c r="W127" s="19" t="s">
        <v>256</v>
      </c>
      <c r="X127" s="19" t="s">
        <v>256</v>
      </c>
      <c r="Y127" s="19" t="s">
        <v>180</v>
      </c>
      <c r="Z127" s="19"/>
    </row>
    <row r="128" s="1" customFormat="1" ht="76.5" spans="1:26">
      <c r="A128" s="20">
        <v>4</v>
      </c>
      <c r="B128" s="18" t="s">
        <v>257</v>
      </c>
      <c r="C128" s="18" t="s">
        <v>258</v>
      </c>
      <c r="D128" s="28" t="s">
        <v>238</v>
      </c>
      <c r="E128" s="18" t="s">
        <v>259</v>
      </c>
      <c r="F128" s="19">
        <v>1</v>
      </c>
      <c r="G128" s="19" t="s">
        <v>179</v>
      </c>
      <c r="H128" s="19"/>
      <c r="I128" s="19" t="s">
        <v>139</v>
      </c>
      <c r="J128" s="19" t="s">
        <v>139</v>
      </c>
      <c r="K128" s="19" t="s">
        <v>139</v>
      </c>
      <c r="L128" s="20">
        <v>26</v>
      </c>
      <c r="M128" s="20">
        <v>26</v>
      </c>
      <c r="N128" s="20">
        <v>26</v>
      </c>
      <c r="O128" s="20">
        <v>26</v>
      </c>
      <c r="P128" s="20">
        <f>Q128+V128</f>
        <v>20</v>
      </c>
      <c r="Q128" s="20">
        <f>SUM(R128:U128)</f>
        <v>20</v>
      </c>
      <c r="R128" s="19"/>
      <c r="S128" s="20"/>
      <c r="T128" s="20">
        <v>20</v>
      </c>
      <c r="U128" s="19"/>
      <c r="V128" s="20"/>
      <c r="W128" s="19" t="s">
        <v>235</v>
      </c>
      <c r="X128" s="19" t="s">
        <v>235</v>
      </c>
      <c r="Y128" s="19" t="s">
        <v>180</v>
      </c>
      <c r="Z128" s="19"/>
    </row>
    <row r="129" s="1" customFormat="1" hidden="1" spans="1:26">
      <c r="A129" s="20" t="s">
        <v>162</v>
      </c>
      <c r="B129" s="18"/>
      <c r="C129" s="18"/>
      <c r="D129" s="19"/>
      <c r="E129" s="18"/>
      <c r="F129" s="19"/>
      <c r="G129" s="19"/>
      <c r="H129" s="19"/>
      <c r="I129" s="19"/>
      <c r="J129" s="19"/>
      <c r="K129" s="19"/>
      <c r="L129" s="20"/>
      <c r="M129" s="20"/>
      <c r="N129" s="20"/>
      <c r="O129" s="20"/>
      <c r="P129" s="20">
        <f>Q129+V129</f>
        <v>0</v>
      </c>
      <c r="Q129" s="20">
        <f>SUM(R129:U129)</f>
        <v>0</v>
      </c>
      <c r="R129" s="20"/>
      <c r="S129" s="20"/>
      <c r="T129" s="20"/>
      <c r="U129" s="20"/>
      <c r="V129" s="20"/>
      <c r="W129" s="19"/>
      <c r="X129" s="19"/>
      <c r="Y129" s="19"/>
      <c r="Z129" s="19"/>
    </row>
    <row r="130" s="1" customFormat="1" ht="25.5" spans="1:26">
      <c r="A130" s="19" t="s">
        <v>59</v>
      </c>
      <c r="B130" s="18"/>
      <c r="C130" s="18"/>
      <c r="D130" s="19"/>
      <c r="E130" s="18"/>
      <c r="F130" s="19">
        <f>F131+F174+F197</f>
        <v>59</v>
      </c>
      <c r="G130" s="19"/>
      <c r="H130" s="19"/>
      <c r="I130" s="19"/>
      <c r="J130" s="19"/>
      <c r="K130" s="19"/>
      <c r="L130" s="20"/>
      <c r="M130" s="20"/>
      <c r="N130" s="20"/>
      <c r="O130" s="20"/>
      <c r="P130" s="20">
        <f t="shared" ref="P130:V130" si="51">P131+P174+P197</f>
        <v>4065.46</v>
      </c>
      <c r="Q130" s="20">
        <f t="shared" si="51"/>
        <v>4065.46</v>
      </c>
      <c r="R130" s="20">
        <f t="shared" si="51"/>
        <v>239</v>
      </c>
      <c r="S130" s="20">
        <f t="shared" si="51"/>
        <v>391</v>
      </c>
      <c r="T130" s="20">
        <f t="shared" si="51"/>
        <v>364.95</v>
      </c>
      <c r="U130" s="20">
        <f t="shared" si="51"/>
        <v>3070.51</v>
      </c>
      <c r="V130" s="20">
        <f t="shared" si="51"/>
        <v>0</v>
      </c>
      <c r="W130" s="19"/>
      <c r="X130" s="19"/>
      <c r="Y130" s="19"/>
      <c r="Z130" s="19"/>
    </row>
    <row r="131" s="1" customFormat="1" ht="51" spans="1:26">
      <c r="A131" s="23" t="s">
        <v>60</v>
      </c>
      <c r="B131" s="18"/>
      <c r="C131" s="21"/>
      <c r="D131" s="22"/>
      <c r="E131" s="21"/>
      <c r="F131" s="22">
        <f>F132+F135+F146+F151+F168+F171</f>
        <v>29</v>
      </c>
      <c r="G131" s="22"/>
      <c r="H131" s="22"/>
      <c r="I131" s="22"/>
      <c r="J131" s="22"/>
      <c r="K131" s="22"/>
      <c r="L131" s="34"/>
      <c r="M131" s="34"/>
      <c r="N131" s="34"/>
      <c r="O131" s="34"/>
      <c r="P131" s="34">
        <f t="shared" ref="P131:V131" si="52">P132+P135+P146+P151+P168+P171</f>
        <v>2630.8</v>
      </c>
      <c r="Q131" s="34">
        <f t="shared" si="52"/>
        <v>2630.8</v>
      </c>
      <c r="R131" s="34">
        <f t="shared" si="52"/>
        <v>167</v>
      </c>
      <c r="S131" s="34">
        <f t="shared" si="52"/>
        <v>387</v>
      </c>
      <c r="T131" s="34">
        <f t="shared" si="52"/>
        <v>0</v>
      </c>
      <c r="U131" s="34">
        <f t="shared" si="52"/>
        <v>2076.8</v>
      </c>
      <c r="V131" s="34">
        <f t="shared" si="52"/>
        <v>0</v>
      </c>
      <c r="W131" s="22"/>
      <c r="X131" s="22"/>
      <c r="Y131" s="22"/>
      <c r="Z131" s="22"/>
    </row>
    <row r="132" s="3" customFormat="1" ht="25.5" spans="1:26">
      <c r="A132" s="17" t="s">
        <v>61</v>
      </c>
      <c r="B132" s="18"/>
      <c r="C132" s="21"/>
      <c r="D132" s="22"/>
      <c r="E132" s="21"/>
      <c r="F132" s="22">
        <f>SUM(F133:F134)</f>
        <v>1</v>
      </c>
      <c r="G132" s="22"/>
      <c r="H132" s="22"/>
      <c r="I132" s="22"/>
      <c r="J132" s="22"/>
      <c r="K132" s="22"/>
      <c r="L132" s="34"/>
      <c r="M132" s="34"/>
      <c r="N132" s="34"/>
      <c r="O132" s="34"/>
      <c r="P132" s="34">
        <f t="shared" ref="P132:V132" si="53">SUM(P133:P134)</f>
        <v>90</v>
      </c>
      <c r="Q132" s="34">
        <f t="shared" si="53"/>
        <v>90</v>
      </c>
      <c r="R132" s="34">
        <f t="shared" si="53"/>
        <v>16</v>
      </c>
      <c r="S132" s="34">
        <f t="shared" si="53"/>
        <v>74</v>
      </c>
      <c r="T132" s="34">
        <f t="shared" si="53"/>
        <v>0</v>
      </c>
      <c r="U132" s="34">
        <f t="shared" si="53"/>
        <v>0</v>
      </c>
      <c r="V132" s="34">
        <f t="shared" si="53"/>
        <v>0</v>
      </c>
      <c r="W132" s="22"/>
      <c r="X132" s="22"/>
      <c r="Y132" s="22"/>
      <c r="Z132" s="22"/>
    </row>
    <row r="133" s="3" customFormat="1" ht="51" spans="1:26">
      <c r="A133" s="20">
        <v>1</v>
      </c>
      <c r="B133" s="27" t="s">
        <v>260</v>
      </c>
      <c r="C133" s="18" t="s">
        <v>261</v>
      </c>
      <c r="D133" s="28" t="s">
        <v>238</v>
      </c>
      <c r="E133" s="18" t="s">
        <v>262</v>
      </c>
      <c r="F133" s="19">
        <v>1</v>
      </c>
      <c r="G133" s="19" t="s">
        <v>179</v>
      </c>
      <c r="H133" s="19"/>
      <c r="I133" s="19" t="s">
        <v>139</v>
      </c>
      <c r="J133" s="19" t="s">
        <v>139</v>
      </c>
      <c r="K133" s="19" t="s">
        <v>139</v>
      </c>
      <c r="L133" s="20">
        <v>571</v>
      </c>
      <c r="M133" s="20">
        <v>1885</v>
      </c>
      <c r="N133" s="20">
        <v>3671</v>
      </c>
      <c r="O133" s="20">
        <v>13874</v>
      </c>
      <c r="P133" s="20">
        <f>Q133+V133</f>
        <v>90</v>
      </c>
      <c r="Q133" s="20">
        <f>SUM(R133:U133)</f>
        <v>90</v>
      </c>
      <c r="R133" s="20">
        <v>16</v>
      </c>
      <c r="S133" s="19">
        <v>74</v>
      </c>
      <c r="T133" s="20"/>
      <c r="U133" s="19"/>
      <c r="V133" s="20"/>
      <c r="W133" s="19" t="s">
        <v>263</v>
      </c>
      <c r="X133" s="19" t="s">
        <v>263</v>
      </c>
      <c r="Y133" s="19" t="s">
        <v>180</v>
      </c>
      <c r="Z133" s="19"/>
    </row>
    <row r="134" s="3" customFormat="1" hidden="1" spans="1:26">
      <c r="A134" s="20" t="s">
        <v>162</v>
      </c>
      <c r="B134" s="18"/>
      <c r="C134" s="18"/>
      <c r="D134" s="19"/>
      <c r="E134" s="18"/>
      <c r="F134" s="19"/>
      <c r="G134" s="19"/>
      <c r="H134" s="19"/>
      <c r="I134" s="19"/>
      <c r="J134" s="19"/>
      <c r="K134" s="19"/>
      <c r="L134" s="20"/>
      <c r="M134" s="20"/>
      <c r="N134" s="20"/>
      <c r="O134" s="20"/>
      <c r="P134" s="20">
        <f>Q134+V134</f>
        <v>0</v>
      </c>
      <c r="Q134" s="20">
        <f>SUM(R134:U134)</f>
        <v>0</v>
      </c>
      <c r="R134" s="20"/>
      <c r="S134" s="20"/>
      <c r="T134" s="20"/>
      <c r="U134" s="20"/>
      <c r="V134" s="20"/>
      <c r="W134" s="19"/>
      <c r="X134" s="19"/>
      <c r="Y134" s="19"/>
      <c r="Z134" s="19"/>
    </row>
    <row r="135" s="3" customFormat="1" ht="51" spans="1:26">
      <c r="A135" s="17" t="s">
        <v>62</v>
      </c>
      <c r="B135" s="18"/>
      <c r="C135" s="21"/>
      <c r="D135" s="22"/>
      <c r="E135" s="21"/>
      <c r="F135" s="22">
        <f>SUM(F136:F145)</f>
        <v>9</v>
      </c>
      <c r="G135" s="22"/>
      <c r="H135" s="22"/>
      <c r="I135" s="22"/>
      <c r="J135" s="22"/>
      <c r="K135" s="22"/>
      <c r="L135" s="34"/>
      <c r="M135" s="34"/>
      <c r="N135" s="34"/>
      <c r="O135" s="34"/>
      <c r="P135" s="34">
        <f t="shared" ref="P135:V135" si="54">SUM(P136:P145)</f>
        <v>428.8</v>
      </c>
      <c r="Q135" s="34">
        <f t="shared" si="54"/>
        <v>428.8</v>
      </c>
      <c r="R135" s="34">
        <f t="shared" si="54"/>
        <v>52</v>
      </c>
      <c r="S135" s="34">
        <f t="shared" si="54"/>
        <v>165</v>
      </c>
      <c r="T135" s="34">
        <f t="shared" si="54"/>
        <v>0</v>
      </c>
      <c r="U135" s="34">
        <f t="shared" si="54"/>
        <v>211.8</v>
      </c>
      <c r="V135" s="34">
        <f t="shared" si="54"/>
        <v>0</v>
      </c>
      <c r="W135" s="22"/>
      <c r="X135" s="22"/>
      <c r="Y135" s="22"/>
      <c r="Z135" s="22"/>
    </row>
    <row r="136" s="1" customFormat="1" ht="63.75" spans="1:26">
      <c r="A136" s="20">
        <v>1</v>
      </c>
      <c r="B136" s="18" t="s">
        <v>264</v>
      </c>
      <c r="C136" s="18" t="s">
        <v>265</v>
      </c>
      <c r="D136" s="19" t="s">
        <v>266</v>
      </c>
      <c r="E136" s="18" t="s">
        <v>267</v>
      </c>
      <c r="F136" s="19">
        <v>1</v>
      </c>
      <c r="G136" s="19" t="s">
        <v>268</v>
      </c>
      <c r="H136" s="19" t="s">
        <v>269</v>
      </c>
      <c r="I136" s="19" t="s">
        <v>139</v>
      </c>
      <c r="J136" s="19" t="s">
        <v>138</v>
      </c>
      <c r="K136" s="19" t="s">
        <v>139</v>
      </c>
      <c r="L136" s="35">
        <v>42</v>
      </c>
      <c r="M136" s="35">
        <v>133</v>
      </c>
      <c r="N136" s="35">
        <v>212</v>
      </c>
      <c r="O136" s="20">
        <v>532</v>
      </c>
      <c r="P136" s="20">
        <f t="shared" ref="P136:P145" si="55">Q136+V136</f>
        <v>67</v>
      </c>
      <c r="Q136" s="20">
        <f t="shared" ref="Q136:Q145" si="56">SUM(R136:U136)</f>
        <v>67</v>
      </c>
      <c r="R136" s="20">
        <v>0</v>
      </c>
      <c r="S136" s="20">
        <v>67</v>
      </c>
      <c r="T136" s="19"/>
      <c r="U136" s="19"/>
      <c r="V136" s="20"/>
      <c r="W136" s="19" t="s">
        <v>270</v>
      </c>
      <c r="X136" s="19" t="s">
        <v>270</v>
      </c>
      <c r="Y136" s="19" t="s">
        <v>170</v>
      </c>
      <c r="Z136" s="19" t="s">
        <v>186</v>
      </c>
    </row>
    <row r="137" s="1" customFormat="1" ht="63.75" spans="1:26">
      <c r="A137" s="20">
        <v>2</v>
      </c>
      <c r="B137" s="18" t="s">
        <v>271</v>
      </c>
      <c r="C137" s="18" t="s">
        <v>272</v>
      </c>
      <c r="D137" s="19" t="s">
        <v>144</v>
      </c>
      <c r="E137" s="18" t="s">
        <v>273</v>
      </c>
      <c r="F137" s="19">
        <v>1</v>
      </c>
      <c r="G137" s="19" t="s">
        <v>268</v>
      </c>
      <c r="H137" s="19" t="s">
        <v>274</v>
      </c>
      <c r="I137" s="19" t="s">
        <v>139</v>
      </c>
      <c r="J137" s="19" t="s">
        <v>138</v>
      </c>
      <c r="K137" s="19" t="s">
        <v>139</v>
      </c>
      <c r="L137" s="20">
        <v>80</v>
      </c>
      <c r="M137" s="20">
        <v>275</v>
      </c>
      <c r="N137" s="20">
        <v>206</v>
      </c>
      <c r="O137" s="20">
        <v>718</v>
      </c>
      <c r="P137" s="20">
        <f t="shared" si="55"/>
        <v>48</v>
      </c>
      <c r="Q137" s="20">
        <f t="shared" si="56"/>
        <v>48</v>
      </c>
      <c r="R137" s="20"/>
      <c r="S137" s="20">
        <v>48</v>
      </c>
      <c r="T137" s="19"/>
      <c r="U137" s="19"/>
      <c r="V137" s="20"/>
      <c r="W137" s="19" t="s">
        <v>270</v>
      </c>
      <c r="X137" s="19" t="s">
        <v>270</v>
      </c>
      <c r="Y137" s="19" t="s">
        <v>170</v>
      </c>
      <c r="Z137" s="19" t="s">
        <v>186</v>
      </c>
    </row>
    <row r="138" s="1" customFormat="1" ht="102" spans="1:26">
      <c r="A138" s="20">
        <v>3</v>
      </c>
      <c r="B138" s="18" t="s">
        <v>275</v>
      </c>
      <c r="C138" s="18" t="s">
        <v>276</v>
      </c>
      <c r="D138" s="19" t="s">
        <v>266</v>
      </c>
      <c r="E138" s="18" t="s">
        <v>277</v>
      </c>
      <c r="F138" s="19">
        <v>1</v>
      </c>
      <c r="G138" s="19" t="s">
        <v>268</v>
      </c>
      <c r="H138" s="19" t="s">
        <v>278</v>
      </c>
      <c r="I138" s="19" t="s">
        <v>139</v>
      </c>
      <c r="J138" s="19" t="s">
        <v>138</v>
      </c>
      <c r="K138" s="19" t="s">
        <v>139</v>
      </c>
      <c r="L138" s="20">
        <v>13</v>
      </c>
      <c r="M138" s="20">
        <v>44</v>
      </c>
      <c r="N138" s="20">
        <v>162</v>
      </c>
      <c r="O138" s="20">
        <v>641</v>
      </c>
      <c r="P138" s="20">
        <f t="shared" si="55"/>
        <v>102</v>
      </c>
      <c r="Q138" s="20">
        <f t="shared" si="56"/>
        <v>102</v>
      </c>
      <c r="R138" s="20">
        <v>52</v>
      </c>
      <c r="S138" s="20">
        <v>50</v>
      </c>
      <c r="T138" s="19"/>
      <c r="U138" s="19"/>
      <c r="V138" s="20"/>
      <c r="W138" s="19" t="s">
        <v>270</v>
      </c>
      <c r="X138" s="19" t="s">
        <v>270</v>
      </c>
      <c r="Y138" s="19" t="s">
        <v>170</v>
      </c>
      <c r="Z138" s="19" t="s">
        <v>186</v>
      </c>
    </row>
    <row r="139" s="1" customFormat="1" ht="63.75" spans="1:26">
      <c r="A139" s="20">
        <v>4</v>
      </c>
      <c r="B139" s="18" t="s">
        <v>279</v>
      </c>
      <c r="C139" s="18" t="s">
        <v>280</v>
      </c>
      <c r="D139" s="19" t="s">
        <v>160</v>
      </c>
      <c r="E139" s="18" t="s">
        <v>281</v>
      </c>
      <c r="F139" s="19">
        <v>1</v>
      </c>
      <c r="G139" s="19" t="s">
        <v>268</v>
      </c>
      <c r="H139" s="19" t="s">
        <v>282</v>
      </c>
      <c r="I139" s="19" t="s">
        <v>138</v>
      </c>
      <c r="J139" s="19" t="s">
        <v>138</v>
      </c>
      <c r="K139" s="19" t="s">
        <v>138</v>
      </c>
      <c r="L139" s="20">
        <v>22</v>
      </c>
      <c r="M139" s="20">
        <v>61</v>
      </c>
      <c r="N139" s="20">
        <v>227</v>
      </c>
      <c r="O139" s="20">
        <v>911</v>
      </c>
      <c r="P139" s="20">
        <f t="shared" si="55"/>
        <v>2</v>
      </c>
      <c r="Q139" s="20">
        <f t="shared" si="56"/>
        <v>2</v>
      </c>
      <c r="R139" s="20"/>
      <c r="S139" s="20"/>
      <c r="T139" s="20"/>
      <c r="U139" s="20">
        <v>2</v>
      </c>
      <c r="V139" s="20"/>
      <c r="W139" s="19" t="s">
        <v>270</v>
      </c>
      <c r="X139" s="19" t="s">
        <v>270</v>
      </c>
      <c r="Y139" s="19" t="s">
        <v>170</v>
      </c>
      <c r="Z139" s="19"/>
    </row>
    <row r="140" s="1" customFormat="1" ht="89.25" spans="1:26">
      <c r="A140" s="20">
        <v>5</v>
      </c>
      <c r="B140" s="18" t="s">
        <v>283</v>
      </c>
      <c r="C140" s="18" t="s">
        <v>284</v>
      </c>
      <c r="D140" s="19" t="s">
        <v>160</v>
      </c>
      <c r="E140" s="18" t="s">
        <v>285</v>
      </c>
      <c r="F140" s="19">
        <v>1</v>
      </c>
      <c r="G140" s="19" t="s">
        <v>286</v>
      </c>
      <c r="H140" s="19" t="s">
        <v>287</v>
      </c>
      <c r="I140" s="19" t="s">
        <v>139</v>
      </c>
      <c r="J140" s="19" t="s">
        <v>138</v>
      </c>
      <c r="K140" s="19" t="s">
        <v>139</v>
      </c>
      <c r="L140" s="20">
        <v>10</v>
      </c>
      <c r="M140" s="20">
        <v>31</v>
      </c>
      <c r="N140" s="20">
        <v>422</v>
      </c>
      <c r="O140" s="20">
        <v>1700</v>
      </c>
      <c r="P140" s="20">
        <f t="shared" si="55"/>
        <v>4.8</v>
      </c>
      <c r="Q140" s="20">
        <f t="shared" si="56"/>
        <v>4.8</v>
      </c>
      <c r="R140" s="20"/>
      <c r="S140" s="20"/>
      <c r="T140" s="20"/>
      <c r="U140" s="20">
        <v>4.8</v>
      </c>
      <c r="V140" s="20"/>
      <c r="W140" s="19" t="s">
        <v>270</v>
      </c>
      <c r="X140" s="19" t="s">
        <v>270</v>
      </c>
      <c r="Y140" s="19" t="s">
        <v>170</v>
      </c>
      <c r="Z140" s="19"/>
    </row>
    <row r="141" s="1" customFormat="1" ht="89.25" spans="1:26">
      <c r="A141" s="20">
        <v>6</v>
      </c>
      <c r="B141" s="18" t="s">
        <v>288</v>
      </c>
      <c r="C141" s="18" t="s">
        <v>289</v>
      </c>
      <c r="D141" s="19" t="s">
        <v>160</v>
      </c>
      <c r="E141" s="18" t="s">
        <v>290</v>
      </c>
      <c r="F141" s="19">
        <v>1</v>
      </c>
      <c r="G141" s="19" t="s">
        <v>136</v>
      </c>
      <c r="H141" s="19" t="s">
        <v>291</v>
      </c>
      <c r="I141" s="19" t="s">
        <v>139</v>
      </c>
      <c r="J141" s="19" t="s">
        <v>138</v>
      </c>
      <c r="K141" s="19" t="s">
        <v>139</v>
      </c>
      <c r="L141" s="20">
        <v>75</v>
      </c>
      <c r="M141" s="20">
        <v>226</v>
      </c>
      <c r="N141" s="20">
        <v>656</v>
      </c>
      <c r="O141" s="20">
        <v>2434</v>
      </c>
      <c r="P141" s="20">
        <f t="shared" si="55"/>
        <v>55</v>
      </c>
      <c r="Q141" s="20">
        <f t="shared" si="56"/>
        <v>55</v>
      </c>
      <c r="R141" s="20"/>
      <c r="S141" s="20"/>
      <c r="T141" s="20"/>
      <c r="U141" s="20">
        <v>55</v>
      </c>
      <c r="V141" s="20"/>
      <c r="W141" s="19" t="s">
        <v>270</v>
      </c>
      <c r="X141" s="19" t="s">
        <v>270</v>
      </c>
      <c r="Y141" s="19" t="s">
        <v>170</v>
      </c>
      <c r="Z141" s="19"/>
    </row>
    <row r="142" s="1" customFormat="1" ht="63.75" spans="1:26">
      <c r="A142" s="20">
        <v>7</v>
      </c>
      <c r="B142" s="18" t="s">
        <v>292</v>
      </c>
      <c r="C142" s="18" t="s">
        <v>293</v>
      </c>
      <c r="D142" s="19" t="s">
        <v>160</v>
      </c>
      <c r="E142" s="18" t="s">
        <v>294</v>
      </c>
      <c r="F142" s="19">
        <v>1</v>
      </c>
      <c r="G142" s="19" t="s">
        <v>136</v>
      </c>
      <c r="H142" s="19" t="s">
        <v>295</v>
      </c>
      <c r="I142" s="19" t="s">
        <v>139</v>
      </c>
      <c r="J142" s="19" t="s">
        <v>138</v>
      </c>
      <c r="K142" s="19" t="s">
        <v>139</v>
      </c>
      <c r="L142" s="20">
        <v>45</v>
      </c>
      <c r="M142" s="20">
        <v>231</v>
      </c>
      <c r="N142" s="20">
        <v>431</v>
      </c>
      <c r="O142" s="20">
        <v>1822</v>
      </c>
      <c r="P142" s="20">
        <f t="shared" si="55"/>
        <v>40</v>
      </c>
      <c r="Q142" s="20">
        <f t="shared" si="56"/>
        <v>40</v>
      </c>
      <c r="R142" s="20"/>
      <c r="S142" s="20"/>
      <c r="T142" s="20"/>
      <c r="U142" s="20">
        <v>40</v>
      </c>
      <c r="V142" s="20"/>
      <c r="W142" s="19" t="s">
        <v>270</v>
      </c>
      <c r="X142" s="19" t="s">
        <v>270</v>
      </c>
      <c r="Y142" s="19" t="s">
        <v>170</v>
      </c>
      <c r="Z142" s="19"/>
    </row>
    <row r="143" s="1" customFormat="1" ht="63.75" spans="1:26">
      <c r="A143" s="20">
        <v>8</v>
      </c>
      <c r="B143" s="18" t="s">
        <v>296</v>
      </c>
      <c r="C143" s="18" t="s">
        <v>297</v>
      </c>
      <c r="D143" s="19" t="s">
        <v>160</v>
      </c>
      <c r="E143" s="18" t="s">
        <v>298</v>
      </c>
      <c r="F143" s="19">
        <v>1</v>
      </c>
      <c r="G143" s="19" t="s">
        <v>299</v>
      </c>
      <c r="H143" s="19" t="s">
        <v>300</v>
      </c>
      <c r="I143" s="19" t="s">
        <v>139</v>
      </c>
      <c r="J143" s="19" t="s">
        <v>138</v>
      </c>
      <c r="K143" s="19" t="s">
        <v>139</v>
      </c>
      <c r="L143" s="20">
        <v>5</v>
      </c>
      <c r="M143" s="20">
        <v>18</v>
      </c>
      <c r="N143" s="20">
        <v>352</v>
      </c>
      <c r="O143" s="20">
        <v>1300</v>
      </c>
      <c r="P143" s="20">
        <f t="shared" si="55"/>
        <v>60</v>
      </c>
      <c r="Q143" s="20">
        <f t="shared" si="56"/>
        <v>60</v>
      </c>
      <c r="R143" s="20"/>
      <c r="S143" s="20"/>
      <c r="T143" s="20"/>
      <c r="U143" s="20">
        <v>60</v>
      </c>
      <c r="V143" s="20"/>
      <c r="W143" s="19" t="s">
        <v>270</v>
      </c>
      <c r="X143" s="19" t="s">
        <v>270</v>
      </c>
      <c r="Y143" s="19" t="s">
        <v>170</v>
      </c>
      <c r="Z143" s="19"/>
    </row>
    <row r="144" s="1" customFormat="1" ht="63.75" spans="1:26">
      <c r="A144" s="20">
        <v>9</v>
      </c>
      <c r="B144" s="18" t="s">
        <v>301</v>
      </c>
      <c r="C144" s="18" t="s">
        <v>302</v>
      </c>
      <c r="D144" s="19" t="s">
        <v>160</v>
      </c>
      <c r="E144" s="18" t="s">
        <v>303</v>
      </c>
      <c r="F144" s="19">
        <v>1</v>
      </c>
      <c r="G144" s="19" t="s">
        <v>304</v>
      </c>
      <c r="H144" s="19" t="s">
        <v>305</v>
      </c>
      <c r="I144" s="19" t="s">
        <v>139</v>
      </c>
      <c r="J144" s="19" t="s">
        <v>139</v>
      </c>
      <c r="K144" s="19" t="s">
        <v>139</v>
      </c>
      <c r="L144" s="20">
        <v>11</v>
      </c>
      <c r="M144" s="20">
        <v>40</v>
      </c>
      <c r="N144" s="20">
        <v>133</v>
      </c>
      <c r="O144" s="20">
        <v>357</v>
      </c>
      <c r="P144" s="20">
        <f t="shared" si="55"/>
        <v>50</v>
      </c>
      <c r="Q144" s="20">
        <f t="shared" si="56"/>
        <v>50</v>
      </c>
      <c r="R144" s="20"/>
      <c r="S144" s="20"/>
      <c r="T144" s="20"/>
      <c r="U144" s="20">
        <v>50</v>
      </c>
      <c r="V144" s="20"/>
      <c r="W144" s="19" t="s">
        <v>270</v>
      </c>
      <c r="X144" s="19" t="s">
        <v>270</v>
      </c>
      <c r="Y144" s="19" t="s">
        <v>170</v>
      </c>
      <c r="Z144" s="19"/>
    </row>
    <row r="145" s="1" customFormat="1" hidden="1" spans="1:26">
      <c r="A145" s="20" t="s">
        <v>162</v>
      </c>
      <c r="B145" s="18"/>
      <c r="C145" s="18"/>
      <c r="D145" s="19"/>
      <c r="E145" s="18"/>
      <c r="F145" s="19"/>
      <c r="G145" s="19"/>
      <c r="H145" s="19"/>
      <c r="I145" s="19"/>
      <c r="J145" s="19"/>
      <c r="K145" s="19"/>
      <c r="L145" s="20"/>
      <c r="M145" s="20"/>
      <c r="N145" s="20"/>
      <c r="O145" s="20"/>
      <c r="P145" s="20">
        <f t="shared" si="55"/>
        <v>0</v>
      </c>
      <c r="Q145" s="20">
        <f t="shared" si="56"/>
        <v>0</v>
      </c>
      <c r="R145" s="20"/>
      <c r="S145" s="20"/>
      <c r="T145" s="20"/>
      <c r="U145" s="20"/>
      <c r="V145" s="20"/>
      <c r="W145" s="19"/>
      <c r="X145" s="19"/>
      <c r="Y145" s="19"/>
      <c r="Z145" s="19"/>
    </row>
    <row r="146" s="1" customFormat="1" ht="38.25" spans="1:26">
      <c r="A146" s="17" t="s">
        <v>63</v>
      </c>
      <c r="B146" s="18"/>
      <c r="C146" s="18"/>
      <c r="D146" s="19"/>
      <c r="E146" s="18"/>
      <c r="F146" s="19">
        <f>SUM(F147:F150)</f>
        <v>3</v>
      </c>
      <c r="G146" s="19"/>
      <c r="H146" s="19"/>
      <c r="I146" s="19"/>
      <c r="J146" s="19"/>
      <c r="K146" s="19"/>
      <c r="L146" s="20"/>
      <c r="M146" s="20"/>
      <c r="N146" s="20"/>
      <c r="O146" s="20"/>
      <c r="P146" s="20">
        <f>SUM(P147:P150)</f>
        <v>397</v>
      </c>
      <c r="Q146" s="20">
        <f t="shared" ref="Q146:V146" si="57">SUM(Q147:Q150)</f>
        <v>397</v>
      </c>
      <c r="R146" s="20">
        <f t="shared" si="57"/>
        <v>0</v>
      </c>
      <c r="S146" s="20">
        <f t="shared" si="57"/>
        <v>0</v>
      </c>
      <c r="T146" s="20">
        <f t="shared" si="57"/>
        <v>0</v>
      </c>
      <c r="U146" s="20">
        <f t="shared" si="57"/>
        <v>397</v>
      </c>
      <c r="V146" s="20">
        <f t="shared" si="57"/>
        <v>0</v>
      </c>
      <c r="W146" s="19"/>
      <c r="X146" s="19"/>
      <c r="Y146" s="19"/>
      <c r="Z146" s="19"/>
    </row>
    <row r="147" s="1" customFormat="1" ht="63.75" spans="1:26">
      <c r="A147" s="20">
        <v>1</v>
      </c>
      <c r="B147" s="18" t="s">
        <v>306</v>
      </c>
      <c r="C147" s="18" t="s">
        <v>307</v>
      </c>
      <c r="D147" s="19" t="s">
        <v>160</v>
      </c>
      <c r="E147" s="18" t="s">
        <v>308</v>
      </c>
      <c r="F147" s="19">
        <v>1</v>
      </c>
      <c r="G147" s="19" t="s">
        <v>136</v>
      </c>
      <c r="H147" s="19" t="s">
        <v>309</v>
      </c>
      <c r="I147" s="19" t="s">
        <v>138</v>
      </c>
      <c r="J147" s="19" t="s">
        <v>138</v>
      </c>
      <c r="K147" s="19" t="s">
        <v>138</v>
      </c>
      <c r="L147" s="20">
        <v>108</v>
      </c>
      <c r="M147" s="20">
        <v>351</v>
      </c>
      <c r="N147" s="20">
        <v>529</v>
      </c>
      <c r="O147" s="20">
        <v>2011</v>
      </c>
      <c r="P147" s="20">
        <f>Q147+V147</f>
        <v>167</v>
      </c>
      <c r="Q147" s="20">
        <f>SUM(R147:U147)</f>
        <v>167</v>
      </c>
      <c r="R147" s="20"/>
      <c r="S147" s="20"/>
      <c r="T147" s="20"/>
      <c r="U147" s="20">
        <v>167</v>
      </c>
      <c r="V147" s="20"/>
      <c r="W147" s="19" t="s">
        <v>140</v>
      </c>
      <c r="X147" s="19" t="s">
        <v>140</v>
      </c>
      <c r="Y147" s="19" t="s">
        <v>170</v>
      </c>
      <c r="Z147" s="19"/>
    </row>
    <row r="148" s="1" customFormat="1" ht="63.75" spans="1:26">
      <c r="A148" s="20">
        <v>2</v>
      </c>
      <c r="B148" s="18" t="s">
        <v>310</v>
      </c>
      <c r="C148" s="18" t="s">
        <v>311</v>
      </c>
      <c r="D148" s="19" t="s">
        <v>233</v>
      </c>
      <c r="E148" s="18" t="s">
        <v>312</v>
      </c>
      <c r="F148" s="19">
        <v>1</v>
      </c>
      <c r="G148" s="19" t="s">
        <v>136</v>
      </c>
      <c r="H148" s="19" t="s">
        <v>151</v>
      </c>
      <c r="I148" s="19" t="s">
        <v>139</v>
      </c>
      <c r="J148" s="19" t="s">
        <v>138</v>
      </c>
      <c r="K148" s="19" t="s">
        <v>139</v>
      </c>
      <c r="L148" s="20">
        <v>56</v>
      </c>
      <c r="M148" s="20">
        <v>164</v>
      </c>
      <c r="N148" s="20">
        <v>501</v>
      </c>
      <c r="O148" s="20">
        <v>1815</v>
      </c>
      <c r="P148" s="20">
        <f>Q148+V148</f>
        <v>150</v>
      </c>
      <c r="Q148" s="20">
        <f>SUM(R148:U148)</f>
        <v>150</v>
      </c>
      <c r="R148" s="20"/>
      <c r="S148" s="20"/>
      <c r="T148" s="20"/>
      <c r="U148" s="20">
        <v>150</v>
      </c>
      <c r="V148" s="20"/>
      <c r="W148" s="19" t="s">
        <v>140</v>
      </c>
      <c r="X148" s="19" t="s">
        <v>140</v>
      </c>
      <c r="Y148" s="19" t="s">
        <v>141</v>
      </c>
      <c r="Z148" s="19"/>
    </row>
    <row r="149" s="1" customFormat="1" ht="63.75" spans="1:26">
      <c r="A149" s="20">
        <v>3</v>
      </c>
      <c r="B149" s="18" t="s">
        <v>313</v>
      </c>
      <c r="C149" s="18" t="s">
        <v>314</v>
      </c>
      <c r="D149" s="19" t="s">
        <v>160</v>
      </c>
      <c r="E149" s="18" t="s">
        <v>315</v>
      </c>
      <c r="F149" s="19">
        <v>1</v>
      </c>
      <c r="G149" s="19" t="s">
        <v>136</v>
      </c>
      <c r="H149" s="19" t="s">
        <v>219</v>
      </c>
      <c r="I149" s="19" t="s">
        <v>139</v>
      </c>
      <c r="J149" s="19" t="s">
        <v>138</v>
      </c>
      <c r="K149" s="19" t="s">
        <v>139</v>
      </c>
      <c r="L149" s="20">
        <v>64</v>
      </c>
      <c r="M149" s="20">
        <v>201</v>
      </c>
      <c r="N149" s="20">
        <v>411</v>
      </c>
      <c r="O149" s="20">
        <v>1520</v>
      </c>
      <c r="P149" s="20">
        <f>Q149+V149</f>
        <v>80</v>
      </c>
      <c r="Q149" s="20">
        <f>SUM(R149:U149)</f>
        <v>80</v>
      </c>
      <c r="R149" s="20"/>
      <c r="S149" s="20"/>
      <c r="T149" s="20"/>
      <c r="U149" s="20">
        <v>80</v>
      </c>
      <c r="V149" s="20"/>
      <c r="W149" s="19" t="s">
        <v>140</v>
      </c>
      <c r="X149" s="19" t="s">
        <v>140</v>
      </c>
      <c r="Y149" s="19" t="s">
        <v>170</v>
      </c>
      <c r="Z149" s="19"/>
    </row>
    <row r="150" s="1" customFormat="1" hidden="1" spans="1:26">
      <c r="A150" s="20" t="s">
        <v>162</v>
      </c>
      <c r="B150" s="18"/>
      <c r="C150" s="18"/>
      <c r="D150" s="19"/>
      <c r="E150" s="18"/>
      <c r="F150" s="19"/>
      <c r="G150" s="19"/>
      <c r="H150" s="19"/>
      <c r="I150" s="19"/>
      <c r="J150" s="19"/>
      <c r="K150" s="19"/>
      <c r="L150" s="20"/>
      <c r="M150" s="20"/>
      <c r="N150" s="20"/>
      <c r="O150" s="20"/>
      <c r="P150" s="20">
        <f>Q150+V150</f>
        <v>0</v>
      </c>
      <c r="Q150" s="20">
        <f>SUM(R150:U150)</f>
        <v>0</v>
      </c>
      <c r="R150" s="20"/>
      <c r="S150" s="20"/>
      <c r="T150" s="20"/>
      <c r="U150" s="20"/>
      <c r="V150" s="20"/>
      <c r="W150" s="19"/>
      <c r="X150" s="19"/>
      <c r="Y150" s="19"/>
      <c r="Z150" s="19"/>
    </row>
    <row r="151" s="1" customFormat="1" ht="25.5" spans="1:26">
      <c r="A151" s="17" t="s">
        <v>64</v>
      </c>
      <c r="B151" s="18"/>
      <c r="C151" s="18"/>
      <c r="D151" s="19"/>
      <c r="E151" s="18"/>
      <c r="F151" s="19">
        <f>SUM(F152:F167)</f>
        <v>15</v>
      </c>
      <c r="G151" s="19"/>
      <c r="H151" s="19"/>
      <c r="I151" s="19"/>
      <c r="J151" s="19"/>
      <c r="K151" s="19"/>
      <c r="L151" s="20"/>
      <c r="M151" s="20"/>
      <c r="N151" s="20"/>
      <c r="O151" s="20"/>
      <c r="P151" s="20">
        <f t="shared" ref="P151:V151" si="58">SUM(P152:P167)</f>
        <v>1619</v>
      </c>
      <c r="Q151" s="20">
        <f t="shared" si="58"/>
        <v>1619</v>
      </c>
      <c r="R151" s="20">
        <f t="shared" si="58"/>
        <v>99</v>
      </c>
      <c r="S151" s="20">
        <f t="shared" si="58"/>
        <v>148</v>
      </c>
      <c r="T151" s="20">
        <f t="shared" si="58"/>
        <v>0</v>
      </c>
      <c r="U151" s="20">
        <f t="shared" si="58"/>
        <v>1372</v>
      </c>
      <c r="V151" s="20">
        <f t="shared" si="58"/>
        <v>0</v>
      </c>
      <c r="W151" s="19"/>
      <c r="X151" s="19"/>
      <c r="Y151" s="19"/>
      <c r="Z151" s="19"/>
    </row>
    <row r="152" s="1" customFormat="1" ht="191.25" spans="1:26">
      <c r="A152" s="20">
        <v>1</v>
      </c>
      <c r="B152" s="18" t="s">
        <v>316</v>
      </c>
      <c r="C152" s="52" t="s">
        <v>317</v>
      </c>
      <c r="D152" s="53" t="s">
        <v>134</v>
      </c>
      <c r="E152" s="18" t="s">
        <v>318</v>
      </c>
      <c r="F152" s="53">
        <v>1</v>
      </c>
      <c r="G152" s="53" t="s">
        <v>136</v>
      </c>
      <c r="H152" s="19" t="s">
        <v>185</v>
      </c>
      <c r="I152" s="19" t="s">
        <v>139</v>
      </c>
      <c r="J152" s="19" t="s">
        <v>138</v>
      </c>
      <c r="K152" s="19" t="s">
        <v>139</v>
      </c>
      <c r="L152" s="51">
        <v>62</v>
      </c>
      <c r="M152" s="51">
        <v>210</v>
      </c>
      <c r="N152" s="51">
        <v>418</v>
      </c>
      <c r="O152" s="51">
        <v>1583</v>
      </c>
      <c r="P152" s="20">
        <v>247</v>
      </c>
      <c r="Q152" s="20">
        <v>247</v>
      </c>
      <c r="R152" s="51">
        <v>99</v>
      </c>
      <c r="S152" s="51">
        <v>148</v>
      </c>
      <c r="T152" s="51">
        <v>0</v>
      </c>
      <c r="U152" s="19">
        <v>0</v>
      </c>
      <c r="V152" s="51">
        <v>0</v>
      </c>
      <c r="W152" s="53" t="s">
        <v>192</v>
      </c>
      <c r="X152" s="53" t="s">
        <v>192</v>
      </c>
      <c r="Y152" s="19" t="s">
        <v>170</v>
      </c>
      <c r="Z152" s="19" t="s">
        <v>186</v>
      </c>
    </row>
    <row r="153" s="1" customFormat="1" ht="76.5" spans="1:26">
      <c r="A153" s="20">
        <v>2</v>
      </c>
      <c r="B153" s="52" t="s">
        <v>319</v>
      </c>
      <c r="C153" s="52" t="s">
        <v>320</v>
      </c>
      <c r="D153" s="53" t="s">
        <v>134</v>
      </c>
      <c r="E153" s="18" t="s">
        <v>318</v>
      </c>
      <c r="F153" s="53">
        <v>1</v>
      </c>
      <c r="G153" s="54" t="s">
        <v>136</v>
      </c>
      <c r="H153" s="55"/>
      <c r="I153" s="19" t="s">
        <v>139</v>
      </c>
      <c r="J153" s="19" t="s">
        <v>138</v>
      </c>
      <c r="K153" s="19" t="s">
        <v>139</v>
      </c>
      <c r="L153" s="51">
        <v>63</v>
      </c>
      <c r="M153" s="51">
        <v>211</v>
      </c>
      <c r="N153" s="51">
        <v>419</v>
      </c>
      <c r="O153" s="51">
        <v>1584</v>
      </c>
      <c r="P153" s="20">
        <v>197</v>
      </c>
      <c r="Q153" s="20">
        <v>197</v>
      </c>
      <c r="R153" s="51">
        <v>0</v>
      </c>
      <c r="S153" s="19">
        <v>0</v>
      </c>
      <c r="T153" s="51">
        <v>0</v>
      </c>
      <c r="U153" s="19">
        <v>197</v>
      </c>
      <c r="V153" s="51">
        <v>0</v>
      </c>
      <c r="W153" s="53" t="s">
        <v>192</v>
      </c>
      <c r="X153" s="53" t="s">
        <v>192</v>
      </c>
      <c r="Y153" s="19" t="s">
        <v>141</v>
      </c>
      <c r="Z153" s="19"/>
    </row>
    <row r="154" s="1" customFormat="1" ht="38.25" spans="1:26">
      <c r="A154" s="20">
        <v>3</v>
      </c>
      <c r="B154" s="52" t="s">
        <v>321</v>
      </c>
      <c r="C154" s="52" t="s">
        <v>322</v>
      </c>
      <c r="D154" s="53" t="s">
        <v>246</v>
      </c>
      <c r="E154" s="52" t="s">
        <v>323</v>
      </c>
      <c r="F154" s="53">
        <v>1</v>
      </c>
      <c r="G154" s="54" t="s">
        <v>324</v>
      </c>
      <c r="H154" s="55"/>
      <c r="I154" s="53" t="s">
        <v>139</v>
      </c>
      <c r="J154" s="19" t="s">
        <v>139</v>
      </c>
      <c r="K154" s="19" t="s">
        <v>139</v>
      </c>
      <c r="L154" s="51">
        <v>4557</v>
      </c>
      <c r="M154" s="51">
        <v>13901</v>
      </c>
      <c r="N154" s="51">
        <v>32921</v>
      </c>
      <c r="O154" s="51">
        <v>120198</v>
      </c>
      <c r="P154" s="20">
        <v>80</v>
      </c>
      <c r="Q154" s="20">
        <v>80</v>
      </c>
      <c r="R154" s="51">
        <v>0</v>
      </c>
      <c r="S154" s="51">
        <v>0</v>
      </c>
      <c r="T154" s="51">
        <v>0</v>
      </c>
      <c r="U154" s="51">
        <v>80</v>
      </c>
      <c r="V154" s="51">
        <v>0</v>
      </c>
      <c r="W154" s="53" t="s">
        <v>192</v>
      </c>
      <c r="X154" s="53" t="s">
        <v>192</v>
      </c>
      <c r="Y154" s="53" t="s">
        <v>193</v>
      </c>
      <c r="Z154" s="19"/>
    </row>
    <row r="155" s="1" customFormat="1" ht="63.75" spans="1:26">
      <c r="A155" s="20">
        <v>4</v>
      </c>
      <c r="B155" s="52" t="s">
        <v>325</v>
      </c>
      <c r="C155" s="52" t="s">
        <v>326</v>
      </c>
      <c r="D155" s="53" t="s">
        <v>160</v>
      </c>
      <c r="E155" s="52" t="s">
        <v>327</v>
      </c>
      <c r="F155" s="53">
        <v>1</v>
      </c>
      <c r="G155" s="53" t="s">
        <v>328</v>
      </c>
      <c r="H155" s="19" t="s">
        <v>329</v>
      </c>
      <c r="I155" s="53" t="s">
        <v>139</v>
      </c>
      <c r="J155" s="19" t="s">
        <v>139</v>
      </c>
      <c r="K155" s="19" t="s">
        <v>139</v>
      </c>
      <c r="L155" s="51">
        <v>40</v>
      </c>
      <c r="M155" s="51">
        <v>109</v>
      </c>
      <c r="N155" s="51">
        <v>318</v>
      </c>
      <c r="O155" s="51">
        <v>1083</v>
      </c>
      <c r="P155" s="20">
        <v>83</v>
      </c>
      <c r="Q155" s="20">
        <v>83</v>
      </c>
      <c r="R155" s="51">
        <v>0</v>
      </c>
      <c r="S155" s="51">
        <v>0</v>
      </c>
      <c r="T155" s="51">
        <v>0</v>
      </c>
      <c r="U155" s="51">
        <v>83</v>
      </c>
      <c r="V155" s="51">
        <v>0</v>
      </c>
      <c r="W155" s="53" t="s">
        <v>192</v>
      </c>
      <c r="X155" s="53" t="s">
        <v>192</v>
      </c>
      <c r="Y155" s="53" t="s">
        <v>141</v>
      </c>
      <c r="Z155" s="19"/>
    </row>
    <row r="156" s="1" customFormat="1" ht="76.5" spans="1:26">
      <c r="A156" s="20">
        <v>5</v>
      </c>
      <c r="B156" s="52" t="s">
        <v>330</v>
      </c>
      <c r="C156" s="52" t="s">
        <v>331</v>
      </c>
      <c r="D156" s="53" t="s">
        <v>160</v>
      </c>
      <c r="E156" s="52" t="s">
        <v>332</v>
      </c>
      <c r="F156" s="53">
        <v>1</v>
      </c>
      <c r="G156" s="53" t="s">
        <v>136</v>
      </c>
      <c r="H156" s="19" t="s">
        <v>333</v>
      </c>
      <c r="I156" s="53" t="s">
        <v>139</v>
      </c>
      <c r="J156" s="19" t="s">
        <v>138</v>
      </c>
      <c r="K156" s="19" t="s">
        <v>139</v>
      </c>
      <c r="L156" s="51">
        <v>52</v>
      </c>
      <c r="M156" s="51">
        <v>174</v>
      </c>
      <c r="N156" s="51">
        <v>520</v>
      </c>
      <c r="O156" s="51">
        <v>2024</v>
      </c>
      <c r="P156" s="20">
        <v>80</v>
      </c>
      <c r="Q156" s="20">
        <v>80</v>
      </c>
      <c r="R156" s="51">
        <v>0</v>
      </c>
      <c r="S156" s="51">
        <v>0</v>
      </c>
      <c r="T156" s="51">
        <v>0</v>
      </c>
      <c r="U156" s="51">
        <v>80</v>
      </c>
      <c r="V156" s="51">
        <v>0</v>
      </c>
      <c r="W156" s="53" t="s">
        <v>192</v>
      </c>
      <c r="X156" s="53" t="s">
        <v>192</v>
      </c>
      <c r="Y156" s="53" t="s">
        <v>141</v>
      </c>
      <c r="Z156" s="19"/>
    </row>
    <row r="157" s="1" customFormat="1" ht="63.75" spans="1:26">
      <c r="A157" s="20">
        <v>6</v>
      </c>
      <c r="B157" s="52" t="s">
        <v>334</v>
      </c>
      <c r="C157" s="52" t="s">
        <v>335</v>
      </c>
      <c r="D157" s="53" t="s">
        <v>160</v>
      </c>
      <c r="E157" s="52" t="s">
        <v>336</v>
      </c>
      <c r="F157" s="53">
        <v>1</v>
      </c>
      <c r="G157" s="53" t="s">
        <v>337</v>
      </c>
      <c r="H157" s="19" t="s">
        <v>338</v>
      </c>
      <c r="I157" s="53" t="s">
        <v>139</v>
      </c>
      <c r="J157" s="19" t="s">
        <v>139</v>
      </c>
      <c r="K157" s="19" t="s">
        <v>139</v>
      </c>
      <c r="L157" s="51">
        <v>28</v>
      </c>
      <c r="M157" s="51">
        <v>75</v>
      </c>
      <c r="N157" s="51">
        <v>143</v>
      </c>
      <c r="O157" s="51">
        <v>432</v>
      </c>
      <c r="P157" s="20">
        <v>72</v>
      </c>
      <c r="Q157" s="20">
        <v>72</v>
      </c>
      <c r="R157" s="51">
        <v>0</v>
      </c>
      <c r="S157" s="51">
        <v>0</v>
      </c>
      <c r="T157" s="51">
        <v>0</v>
      </c>
      <c r="U157" s="51">
        <v>72</v>
      </c>
      <c r="V157" s="51">
        <v>0</v>
      </c>
      <c r="W157" s="53" t="s">
        <v>192</v>
      </c>
      <c r="X157" s="53" t="s">
        <v>192</v>
      </c>
      <c r="Y157" s="53" t="s">
        <v>170</v>
      </c>
      <c r="Z157" s="19"/>
    </row>
    <row r="158" s="1" customFormat="1" ht="63.75" spans="1:26">
      <c r="A158" s="20">
        <v>7</v>
      </c>
      <c r="B158" s="52" t="s">
        <v>339</v>
      </c>
      <c r="C158" s="52" t="s">
        <v>340</v>
      </c>
      <c r="D158" s="53" t="s">
        <v>160</v>
      </c>
      <c r="E158" s="52" t="s">
        <v>341</v>
      </c>
      <c r="F158" s="53">
        <v>1</v>
      </c>
      <c r="G158" s="53" t="s">
        <v>136</v>
      </c>
      <c r="H158" s="19" t="s">
        <v>342</v>
      </c>
      <c r="I158" s="53" t="s">
        <v>139</v>
      </c>
      <c r="J158" s="19" t="s">
        <v>138</v>
      </c>
      <c r="K158" s="19" t="s">
        <v>139</v>
      </c>
      <c r="L158" s="51">
        <v>63</v>
      </c>
      <c r="M158" s="51">
        <v>211</v>
      </c>
      <c r="N158" s="51">
        <v>471</v>
      </c>
      <c r="O158" s="51">
        <v>1826</v>
      </c>
      <c r="P158" s="20">
        <v>35</v>
      </c>
      <c r="Q158" s="20">
        <v>35</v>
      </c>
      <c r="R158" s="51">
        <v>0</v>
      </c>
      <c r="S158" s="51">
        <v>0</v>
      </c>
      <c r="T158" s="51">
        <v>0</v>
      </c>
      <c r="U158" s="51">
        <v>35</v>
      </c>
      <c r="V158" s="51">
        <v>0</v>
      </c>
      <c r="W158" s="53" t="s">
        <v>192</v>
      </c>
      <c r="X158" s="53" t="s">
        <v>192</v>
      </c>
      <c r="Y158" s="53" t="s">
        <v>170</v>
      </c>
      <c r="Z158" s="19"/>
    </row>
    <row r="159" s="1" customFormat="1" ht="63.75" spans="1:26">
      <c r="A159" s="20">
        <v>8</v>
      </c>
      <c r="B159" s="52" t="s">
        <v>343</v>
      </c>
      <c r="C159" s="52" t="s">
        <v>344</v>
      </c>
      <c r="D159" s="53" t="s">
        <v>160</v>
      </c>
      <c r="E159" s="52" t="s">
        <v>345</v>
      </c>
      <c r="F159" s="53">
        <v>1</v>
      </c>
      <c r="G159" s="53" t="s">
        <v>268</v>
      </c>
      <c r="H159" s="19" t="s">
        <v>346</v>
      </c>
      <c r="I159" s="53" t="s">
        <v>139</v>
      </c>
      <c r="J159" s="19" t="s">
        <v>138</v>
      </c>
      <c r="K159" s="19" t="s">
        <v>139</v>
      </c>
      <c r="L159" s="51">
        <v>16</v>
      </c>
      <c r="M159" s="51">
        <v>32</v>
      </c>
      <c r="N159" s="51">
        <v>66</v>
      </c>
      <c r="O159" s="51">
        <v>238</v>
      </c>
      <c r="P159" s="20">
        <v>35</v>
      </c>
      <c r="Q159" s="20">
        <v>35</v>
      </c>
      <c r="R159" s="51">
        <v>0</v>
      </c>
      <c r="S159" s="51">
        <v>0</v>
      </c>
      <c r="T159" s="51">
        <v>0</v>
      </c>
      <c r="U159" s="51">
        <v>35</v>
      </c>
      <c r="V159" s="51">
        <v>0</v>
      </c>
      <c r="W159" s="53" t="s">
        <v>192</v>
      </c>
      <c r="X159" s="53" t="s">
        <v>192</v>
      </c>
      <c r="Y159" s="53" t="s">
        <v>170</v>
      </c>
      <c r="Z159" s="19"/>
    </row>
    <row r="160" s="1" customFormat="1" ht="64.5" spans="1:26">
      <c r="A160" s="20">
        <v>9</v>
      </c>
      <c r="B160" s="52" t="s">
        <v>347</v>
      </c>
      <c r="C160" s="52" t="s">
        <v>348</v>
      </c>
      <c r="D160" s="53" t="s">
        <v>160</v>
      </c>
      <c r="E160" s="52" t="s">
        <v>349</v>
      </c>
      <c r="F160" s="53">
        <v>1</v>
      </c>
      <c r="G160" s="53" t="s">
        <v>136</v>
      </c>
      <c r="H160" s="19" t="s">
        <v>137</v>
      </c>
      <c r="I160" s="53" t="s">
        <v>139</v>
      </c>
      <c r="J160" s="19" t="s">
        <v>138</v>
      </c>
      <c r="K160" s="19" t="s">
        <v>139</v>
      </c>
      <c r="L160" s="51">
        <v>102</v>
      </c>
      <c r="M160" s="51">
        <v>335</v>
      </c>
      <c r="N160" s="51">
        <v>535</v>
      </c>
      <c r="O160" s="51">
        <v>2042</v>
      </c>
      <c r="P160" s="20">
        <v>180</v>
      </c>
      <c r="Q160" s="20">
        <v>180</v>
      </c>
      <c r="R160" s="51">
        <v>0</v>
      </c>
      <c r="S160" s="51">
        <v>0</v>
      </c>
      <c r="T160" s="51">
        <v>0</v>
      </c>
      <c r="U160" s="51">
        <v>180</v>
      </c>
      <c r="V160" s="51">
        <v>0</v>
      </c>
      <c r="W160" s="53" t="s">
        <v>192</v>
      </c>
      <c r="X160" s="53" t="s">
        <v>192</v>
      </c>
      <c r="Y160" s="53" t="s">
        <v>170</v>
      </c>
      <c r="Z160" s="19"/>
    </row>
    <row r="161" s="1" customFormat="1" ht="63.75" spans="1:26">
      <c r="A161" s="20">
        <v>10</v>
      </c>
      <c r="B161" s="52" t="s">
        <v>350</v>
      </c>
      <c r="C161" s="52" t="s">
        <v>351</v>
      </c>
      <c r="D161" s="53" t="s">
        <v>160</v>
      </c>
      <c r="E161" s="52" t="s">
        <v>352</v>
      </c>
      <c r="F161" s="53">
        <v>1</v>
      </c>
      <c r="G161" s="53" t="s">
        <v>268</v>
      </c>
      <c r="H161" s="19" t="s">
        <v>353</v>
      </c>
      <c r="I161" s="53" t="s">
        <v>138</v>
      </c>
      <c r="J161" s="19" t="s">
        <v>138</v>
      </c>
      <c r="K161" s="19" t="s">
        <v>138</v>
      </c>
      <c r="L161" s="51">
        <v>130</v>
      </c>
      <c r="M161" s="51">
        <v>438</v>
      </c>
      <c r="N161" s="51">
        <v>259</v>
      </c>
      <c r="O161" s="51">
        <v>978</v>
      </c>
      <c r="P161" s="20">
        <v>28</v>
      </c>
      <c r="Q161" s="20">
        <v>28</v>
      </c>
      <c r="R161" s="51">
        <v>0</v>
      </c>
      <c r="S161" s="51">
        <v>0</v>
      </c>
      <c r="T161" s="51">
        <v>0</v>
      </c>
      <c r="U161" s="51">
        <v>28</v>
      </c>
      <c r="V161" s="51">
        <v>0</v>
      </c>
      <c r="W161" s="53" t="s">
        <v>192</v>
      </c>
      <c r="X161" s="53" t="s">
        <v>192</v>
      </c>
      <c r="Y161" s="53" t="s">
        <v>141</v>
      </c>
      <c r="Z161" s="19"/>
    </row>
    <row r="162" s="1" customFormat="1" ht="63.75" spans="1:26">
      <c r="A162" s="20">
        <v>11</v>
      </c>
      <c r="B162" s="52" t="s">
        <v>354</v>
      </c>
      <c r="C162" s="52" t="s">
        <v>355</v>
      </c>
      <c r="D162" s="53" t="s">
        <v>160</v>
      </c>
      <c r="E162" s="52" t="s">
        <v>356</v>
      </c>
      <c r="F162" s="53">
        <v>1</v>
      </c>
      <c r="G162" s="53" t="s">
        <v>136</v>
      </c>
      <c r="H162" s="19" t="s">
        <v>185</v>
      </c>
      <c r="I162" s="53" t="s">
        <v>139</v>
      </c>
      <c r="J162" s="19" t="s">
        <v>138</v>
      </c>
      <c r="K162" s="19" t="s">
        <v>139</v>
      </c>
      <c r="L162" s="51">
        <v>62</v>
      </c>
      <c r="M162" s="51">
        <v>210</v>
      </c>
      <c r="N162" s="51">
        <v>418</v>
      </c>
      <c r="O162" s="51">
        <v>1583</v>
      </c>
      <c r="P162" s="20">
        <v>9</v>
      </c>
      <c r="Q162" s="20">
        <v>9</v>
      </c>
      <c r="R162" s="51">
        <v>0</v>
      </c>
      <c r="S162" s="51">
        <v>0</v>
      </c>
      <c r="T162" s="51">
        <v>0</v>
      </c>
      <c r="U162" s="51">
        <v>9</v>
      </c>
      <c r="V162" s="51">
        <v>0</v>
      </c>
      <c r="W162" s="53" t="s">
        <v>192</v>
      </c>
      <c r="X162" s="53" t="s">
        <v>192</v>
      </c>
      <c r="Y162" s="53" t="s">
        <v>141</v>
      </c>
      <c r="Z162" s="19"/>
    </row>
    <row r="163" s="1" customFormat="1" ht="79.5" spans="1:26">
      <c r="A163" s="20">
        <v>12</v>
      </c>
      <c r="B163" s="52" t="s">
        <v>357</v>
      </c>
      <c r="C163" s="52" t="s">
        <v>358</v>
      </c>
      <c r="D163" s="53" t="s">
        <v>160</v>
      </c>
      <c r="E163" s="52" t="s">
        <v>359</v>
      </c>
      <c r="F163" s="53">
        <v>1</v>
      </c>
      <c r="G163" s="53" t="s">
        <v>360</v>
      </c>
      <c r="H163" s="19" t="s">
        <v>305</v>
      </c>
      <c r="I163" s="53" t="s">
        <v>139</v>
      </c>
      <c r="J163" s="19" t="s">
        <v>139</v>
      </c>
      <c r="K163" s="19" t="s">
        <v>139</v>
      </c>
      <c r="L163" s="51">
        <v>16</v>
      </c>
      <c r="M163" s="51">
        <v>43</v>
      </c>
      <c r="N163" s="51">
        <v>392</v>
      </c>
      <c r="O163" s="51">
        <v>1473</v>
      </c>
      <c r="P163" s="20">
        <v>150</v>
      </c>
      <c r="Q163" s="20">
        <v>150</v>
      </c>
      <c r="R163" s="51">
        <v>0</v>
      </c>
      <c r="S163" s="51">
        <v>0</v>
      </c>
      <c r="T163" s="51">
        <v>0</v>
      </c>
      <c r="U163" s="51">
        <v>150</v>
      </c>
      <c r="V163" s="51">
        <v>0</v>
      </c>
      <c r="W163" s="53" t="s">
        <v>192</v>
      </c>
      <c r="X163" s="53" t="s">
        <v>192</v>
      </c>
      <c r="Y163" s="53" t="s">
        <v>170</v>
      </c>
      <c r="Z163" s="19"/>
    </row>
    <row r="164" s="1" customFormat="1" ht="76.5" spans="1:26">
      <c r="A164" s="20">
        <v>13</v>
      </c>
      <c r="B164" s="52" t="s">
        <v>361</v>
      </c>
      <c r="C164" s="52" t="s">
        <v>362</v>
      </c>
      <c r="D164" s="53" t="s">
        <v>160</v>
      </c>
      <c r="E164" s="52" t="s">
        <v>363</v>
      </c>
      <c r="F164" s="53">
        <v>1</v>
      </c>
      <c r="G164" s="53" t="s">
        <v>364</v>
      </c>
      <c r="H164" s="19" t="s">
        <v>365</v>
      </c>
      <c r="I164" s="53" t="s">
        <v>139</v>
      </c>
      <c r="J164" s="19" t="s">
        <v>139</v>
      </c>
      <c r="K164" s="19" t="s">
        <v>139</v>
      </c>
      <c r="L164" s="51">
        <v>16</v>
      </c>
      <c r="M164" s="51">
        <v>36</v>
      </c>
      <c r="N164" s="51">
        <v>350</v>
      </c>
      <c r="O164" s="51">
        <v>914</v>
      </c>
      <c r="P164" s="20">
        <v>150</v>
      </c>
      <c r="Q164" s="20">
        <v>150</v>
      </c>
      <c r="R164" s="51">
        <v>0</v>
      </c>
      <c r="S164" s="51">
        <v>0</v>
      </c>
      <c r="T164" s="51">
        <v>0</v>
      </c>
      <c r="U164" s="51">
        <v>150</v>
      </c>
      <c r="V164" s="51">
        <v>0</v>
      </c>
      <c r="W164" s="53" t="s">
        <v>192</v>
      </c>
      <c r="X164" s="53" t="s">
        <v>192</v>
      </c>
      <c r="Y164" s="53" t="s">
        <v>170</v>
      </c>
      <c r="Z164" s="19"/>
    </row>
    <row r="165" s="1" customFormat="1" ht="63.75" spans="1:26">
      <c r="A165" s="20">
        <v>14</v>
      </c>
      <c r="B165" s="52" t="s">
        <v>366</v>
      </c>
      <c r="C165" s="52" t="s">
        <v>367</v>
      </c>
      <c r="D165" s="53" t="s">
        <v>160</v>
      </c>
      <c r="E165" s="52" t="s">
        <v>368</v>
      </c>
      <c r="F165" s="53">
        <v>1</v>
      </c>
      <c r="G165" s="53" t="s">
        <v>328</v>
      </c>
      <c r="H165" s="19" t="s">
        <v>369</v>
      </c>
      <c r="I165" s="53" t="s">
        <v>139</v>
      </c>
      <c r="J165" s="19" t="s">
        <v>139</v>
      </c>
      <c r="K165" s="19" t="s">
        <v>139</v>
      </c>
      <c r="L165" s="51">
        <v>72</v>
      </c>
      <c r="M165" s="51">
        <v>181</v>
      </c>
      <c r="N165" s="51">
        <v>281</v>
      </c>
      <c r="O165" s="51">
        <v>971</v>
      </c>
      <c r="P165" s="20">
        <v>148</v>
      </c>
      <c r="Q165" s="20">
        <v>148</v>
      </c>
      <c r="R165" s="51">
        <v>0</v>
      </c>
      <c r="S165" s="51">
        <v>0</v>
      </c>
      <c r="T165" s="51">
        <v>0</v>
      </c>
      <c r="U165" s="51">
        <v>148</v>
      </c>
      <c r="V165" s="51">
        <v>0</v>
      </c>
      <c r="W165" s="53" t="s">
        <v>192</v>
      </c>
      <c r="X165" s="53" t="s">
        <v>192</v>
      </c>
      <c r="Y165" s="53" t="s">
        <v>170</v>
      </c>
      <c r="Z165" s="19"/>
    </row>
    <row r="166" s="1" customFormat="1" ht="93" spans="1:26">
      <c r="A166" s="20">
        <v>15</v>
      </c>
      <c r="B166" s="52" t="s">
        <v>370</v>
      </c>
      <c r="C166" s="52" t="s">
        <v>371</v>
      </c>
      <c r="D166" s="53" t="s">
        <v>160</v>
      </c>
      <c r="E166" s="52" t="s">
        <v>372</v>
      </c>
      <c r="F166" s="53">
        <v>1</v>
      </c>
      <c r="G166" s="53" t="s">
        <v>146</v>
      </c>
      <c r="H166" s="19" t="s">
        <v>373</v>
      </c>
      <c r="I166" s="53" t="s">
        <v>139</v>
      </c>
      <c r="J166" s="19" t="s">
        <v>139</v>
      </c>
      <c r="K166" s="19" t="s">
        <v>139</v>
      </c>
      <c r="L166" s="51">
        <v>91</v>
      </c>
      <c r="M166" s="51">
        <v>236</v>
      </c>
      <c r="N166" s="51">
        <v>905</v>
      </c>
      <c r="O166" s="51">
        <v>3380</v>
      </c>
      <c r="P166" s="20">
        <v>125</v>
      </c>
      <c r="Q166" s="20">
        <v>125</v>
      </c>
      <c r="R166" s="51">
        <v>0</v>
      </c>
      <c r="S166" s="51">
        <v>0</v>
      </c>
      <c r="T166" s="51">
        <v>0</v>
      </c>
      <c r="U166" s="51">
        <v>125</v>
      </c>
      <c r="V166" s="51">
        <v>0</v>
      </c>
      <c r="W166" s="53" t="s">
        <v>192</v>
      </c>
      <c r="X166" s="53" t="s">
        <v>192</v>
      </c>
      <c r="Y166" s="53" t="s">
        <v>170</v>
      </c>
      <c r="Z166" s="19"/>
    </row>
    <row r="167" s="1" customFormat="1" hidden="1" spans="1:26">
      <c r="A167" s="20" t="s">
        <v>162</v>
      </c>
      <c r="B167" s="52"/>
      <c r="C167" s="52"/>
      <c r="D167" s="53"/>
      <c r="E167" s="52"/>
      <c r="F167" s="53"/>
      <c r="G167" s="53"/>
      <c r="H167" s="19"/>
      <c r="I167" s="53"/>
      <c r="J167" s="19"/>
      <c r="K167" s="19"/>
      <c r="L167" s="51"/>
      <c r="M167" s="51"/>
      <c r="N167" s="51"/>
      <c r="O167" s="51"/>
      <c r="P167" s="20">
        <f>Q167+V167</f>
        <v>0</v>
      </c>
      <c r="Q167" s="20">
        <f>SUM(R167:U167)</f>
        <v>0</v>
      </c>
      <c r="R167" s="51"/>
      <c r="S167" s="51"/>
      <c r="T167" s="51"/>
      <c r="U167" s="51"/>
      <c r="V167" s="51"/>
      <c r="W167" s="53"/>
      <c r="X167" s="53"/>
      <c r="Y167" s="53"/>
      <c r="Z167" s="19"/>
    </row>
    <row r="168" s="1" customFormat="1" ht="63.75" hidden="1" spans="1:26">
      <c r="A168" s="17" t="s">
        <v>65</v>
      </c>
      <c r="B168" s="18"/>
      <c r="C168" s="18"/>
      <c r="D168" s="19"/>
      <c r="E168" s="18"/>
      <c r="F168" s="19">
        <f>SUM(F169:F170)</f>
        <v>0</v>
      </c>
      <c r="G168" s="19"/>
      <c r="H168" s="19"/>
      <c r="I168" s="19"/>
      <c r="J168" s="19"/>
      <c r="K168" s="19"/>
      <c r="L168" s="20"/>
      <c r="M168" s="20"/>
      <c r="N168" s="20"/>
      <c r="O168" s="20"/>
      <c r="P168" s="20">
        <f t="shared" ref="P168:V168" si="59">SUM(P169:P170)</f>
        <v>0</v>
      </c>
      <c r="Q168" s="20">
        <f t="shared" si="59"/>
        <v>0</v>
      </c>
      <c r="R168" s="20">
        <f t="shared" si="59"/>
        <v>0</v>
      </c>
      <c r="S168" s="20">
        <f t="shared" si="59"/>
        <v>0</v>
      </c>
      <c r="T168" s="20">
        <f t="shared" si="59"/>
        <v>0</v>
      </c>
      <c r="U168" s="20">
        <f t="shared" si="59"/>
        <v>0</v>
      </c>
      <c r="V168" s="20">
        <f t="shared" si="59"/>
        <v>0</v>
      </c>
      <c r="W168" s="19"/>
      <c r="X168" s="19"/>
      <c r="Y168" s="19"/>
      <c r="Z168" s="19"/>
    </row>
    <row r="169" s="1" customFormat="1" hidden="1" spans="1:26">
      <c r="A169" s="20">
        <v>1</v>
      </c>
      <c r="B169" s="18"/>
      <c r="C169" s="18"/>
      <c r="D169" s="19"/>
      <c r="E169" s="18"/>
      <c r="F169" s="19"/>
      <c r="G169" s="19"/>
      <c r="H169" s="19"/>
      <c r="I169" s="19"/>
      <c r="J169" s="19"/>
      <c r="K169" s="19"/>
      <c r="L169" s="20"/>
      <c r="M169" s="20"/>
      <c r="N169" s="20"/>
      <c r="O169" s="20"/>
      <c r="P169" s="20">
        <f>Q169+V169</f>
        <v>0</v>
      </c>
      <c r="Q169" s="20">
        <f>SUM(R169:U169)</f>
        <v>0</v>
      </c>
      <c r="R169" s="20"/>
      <c r="S169" s="20"/>
      <c r="T169" s="20"/>
      <c r="U169" s="20"/>
      <c r="V169" s="20"/>
      <c r="W169" s="19"/>
      <c r="X169" s="19"/>
      <c r="Y169" s="19"/>
      <c r="Z169" s="19"/>
    </row>
    <row r="170" s="1" customFormat="1" hidden="1" spans="1:26">
      <c r="A170" s="20" t="s">
        <v>162</v>
      </c>
      <c r="B170" s="18"/>
      <c r="C170" s="18"/>
      <c r="D170" s="19"/>
      <c r="E170" s="18"/>
      <c r="F170" s="19"/>
      <c r="G170" s="19"/>
      <c r="H170" s="19"/>
      <c r="I170" s="19"/>
      <c r="J170" s="19"/>
      <c r="K170" s="19"/>
      <c r="L170" s="20"/>
      <c r="M170" s="20"/>
      <c r="N170" s="20"/>
      <c r="O170" s="20"/>
      <c r="P170" s="20">
        <f>Q170+V170</f>
        <v>0</v>
      </c>
      <c r="Q170" s="20">
        <f>SUM(R170:U170)</f>
        <v>0</v>
      </c>
      <c r="R170" s="20"/>
      <c r="S170" s="20"/>
      <c r="T170" s="20"/>
      <c r="U170" s="20"/>
      <c r="V170" s="20"/>
      <c r="W170" s="19"/>
      <c r="X170" s="19"/>
      <c r="Y170" s="19"/>
      <c r="Z170" s="19"/>
    </row>
    <row r="171" s="1" customFormat="1" ht="63.75" spans="1:26">
      <c r="A171" s="17" t="s">
        <v>66</v>
      </c>
      <c r="B171" s="18"/>
      <c r="C171" s="18"/>
      <c r="D171" s="19"/>
      <c r="E171" s="18"/>
      <c r="F171" s="19">
        <f>SUM(F172:F173)</f>
        <v>1</v>
      </c>
      <c r="G171" s="19"/>
      <c r="H171" s="19"/>
      <c r="I171" s="19"/>
      <c r="J171" s="19"/>
      <c r="K171" s="19"/>
      <c r="L171" s="20"/>
      <c r="M171" s="20"/>
      <c r="N171" s="20"/>
      <c r="O171" s="20"/>
      <c r="P171" s="20">
        <f t="shared" ref="P171:V171" si="60">SUM(P172:P173)</f>
        <v>96</v>
      </c>
      <c r="Q171" s="20">
        <f t="shared" si="60"/>
        <v>96</v>
      </c>
      <c r="R171" s="20">
        <f t="shared" si="60"/>
        <v>0</v>
      </c>
      <c r="S171" s="20">
        <f t="shared" si="60"/>
        <v>0</v>
      </c>
      <c r="T171" s="20">
        <f t="shared" si="60"/>
        <v>0</v>
      </c>
      <c r="U171" s="20">
        <f t="shared" si="60"/>
        <v>96</v>
      </c>
      <c r="V171" s="20">
        <f t="shared" si="60"/>
        <v>0</v>
      </c>
      <c r="W171" s="19"/>
      <c r="X171" s="19"/>
      <c r="Y171" s="19"/>
      <c r="Z171" s="19"/>
    </row>
    <row r="172" s="1" customFormat="1" ht="51" spans="1:26">
      <c r="A172" s="20">
        <v>1</v>
      </c>
      <c r="B172" s="18" t="s">
        <v>374</v>
      </c>
      <c r="C172" s="18" t="s">
        <v>375</v>
      </c>
      <c r="D172" s="19" t="s">
        <v>376</v>
      </c>
      <c r="E172" s="18" t="s">
        <v>377</v>
      </c>
      <c r="F172" s="19">
        <v>1</v>
      </c>
      <c r="G172" s="30" t="s">
        <v>179</v>
      </c>
      <c r="H172" s="31"/>
      <c r="I172" s="19" t="s">
        <v>139</v>
      </c>
      <c r="J172" s="19" t="s">
        <v>139</v>
      </c>
      <c r="K172" s="19" t="s">
        <v>139</v>
      </c>
      <c r="L172" s="20">
        <v>399</v>
      </c>
      <c r="M172" s="20">
        <v>1182</v>
      </c>
      <c r="N172" s="20">
        <v>3837</v>
      </c>
      <c r="O172" s="20">
        <v>12876</v>
      </c>
      <c r="P172" s="20">
        <v>96</v>
      </c>
      <c r="Q172" s="20">
        <v>96</v>
      </c>
      <c r="R172" s="20">
        <v>0</v>
      </c>
      <c r="S172" s="20">
        <v>0</v>
      </c>
      <c r="T172" s="20">
        <v>0</v>
      </c>
      <c r="U172" s="20">
        <v>96</v>
      </c>
      <c r="V172" s="20">
        <v>0</v>
      </c>
      <c r="W172" s="19" t="s">
        <v>235</v>
      </c>
      <c r="X172" s="19" t="s">
        <v>235</v>
      </c>
      <c r="Y172" s="19" t="s">
        <v>170</v>
      </c>
      <c r="Z172" s="19"/>
    </row>
    <row r="173" s="1" customFormat="1" hidden="1" spans="1:26">
      <c r="A173" s="20" t="s">
        <v>162</v>
      </c>
      <c r="B173" s="18"/>
      <c r="C173" s="18"/>
      <c r="D173" s="19"/>
      <c r="E173" s="18"/>
      <c r="F173" s="19"/>
      <c r="G173" s="19"/>
      <c r="H173" s="19"/>
      <c r="I173" s="19"/>
      <c r="J173" s="19"/>
      <c r="K173" s="19"/>
      <c r="L173" s="20"/>
      <c r="M173" s="20"/>
      <c r="N173" s="20"/>
      <c r="O173" s="20"/>
      <c r="P173" s="20">
        <f t="shared" ref="P172:P173" si="61">Q173+V173</f>
        <v>0</v>
      </c>
      <c r="Q173" s="20">
        <f>SUM(R173:U173)</f>
        <v>0</v>
      </c>
      <c r="R173" s="20"/>
      <c r="S173" s="20"/>
      <c r="T173" s="20"/>
      <c r="U173" s="20"/>
      <c r="V173" s="20"/>
      <c r="W173" s="19"/>
      <c r="X173" s="19"/>
      <c r="Y173" s="19"/>
      <c r="Z173" s="19"/>
    </row>
    <row r="174" s="1" customFormat="1" ht="25.5" spans="1:26">
      <c r="A174" s="23" t="s">
        <v>67</v>
      </c>
      <c r="B174" s="18"/>
      <c r="C174" s="18"/>
      <c r="D174" s="56"/>
      <c r="E174" s="57"/>
      <c r="F174" s="56">
        <f>F175+F178+F180+F183</f>
        <v>13</v>
      </c>
      <c r="G174" s="56"/>
      <c r="H174" s="56"/>
      <c r="I174" s="56"/>
      <c r="J174" s="56"/>
      <c r="K174" s="56"/>
      <c r="L174" s="20"/>
      <c r="M174" s="20"/>
      <c r="N174" s="20"/>
      <c r="O174" s="20"/>
      <c r="P174" s="20">
        <f t="shared" ref="P174:V174" si="62">P175+P178+P180+P183</f>
        <v>941</v>
      </c>
      <c r="Q174" s="20">
        <f t="shared" si="62"/>
        <v>941</v>
      </c>
      <c r="R174" s="20">
        <f t="shared" si="62"/>
        <v>72</v>
      </c>
      <c r="S174" s="20">
        <f t="shared" si="62"/>
        <v>4</v>
      </c>
      <c r="T174" s="20">
        <f t="shared" si="62"/>
        <v>364.95</v>
      </c>
      <c r="U174" s="20">
        <f t="shared" si="62"/>
        <v>500.05</v>
      </c>
      <c r="V174" s="20">
        <f t="shared" si="62"/>
        <v>0</v>
      </c>
      <c r="W174" s="19"/>
      <c r="X174" s="19"/>
      <c r="Y174" s="19"/>
      <c r="Z174" s="19"/>
    </row>
    <row r="175" s="1" customFormat="1" ht="38.25" spans="1:26">
      <c r="A175" s="17" t="s">
        <v>68</v>
      </c>
      <c r="B175" s="18"/>
      <c r="C175" s="18"/>
      <c r="D175" s="19"/>
      <c r="E175" s="18"/>
      <c r="F175" s="19">
        <f>SUM(F176:F177)</f>
        <v>1</v>
      </c>
      <c r="G175" s="19"/>
      <c r="H175" s="19"/>
      <c r="I175" s="19"/>
      <c r="J175" s="19"/>
      <c r="K175" s="19"/>
      <c r="L175" s="20"/>
      <c r="M175" s="20"/>
      <c r="N175" s="20"/>
      <c r="O175" s="20"/>
      <c r="P175" s="20">
        <f t="shared" ref="P175:V175" si="63">SUM(P176:P177)</f>
        <v>50</v>
      </c>
      <c r="Q175" s="20">
        <f t="shared" si="63"/>
        <v>50</v>
      </c>
      <c r="R175" s="20">
        <f t="shared" si="63"/>
        <v>0</v>
      </c>
      <c r="S175" s="20">
        <f t="shared" si="63"/>
        <v>0</v>
      </c>
      <c r="T175" s="20">
        <f t="shared" si="63"/>
        <v>50</v>
      </c>
      <c r="U175" s="20">
        <f t="shared" si="63"/>
        <v>0</v>
      </c>
      <c r="V175" s="20">
        <f t="shared" si="63"/>
        <v>0</v>
      </c>
      <c r="W175" s="19"/>
      <c r="X175" s="19"/>
      <c r="Y175" s="19"/>
      <c r="Z175" s="19"/>
    </row>
    <row r="176" s="1" customFormat="1" ht="63.75" spans="1:26">
      <c r="A176" s="20">
        <v>1</v>
      </c>
      <c r="B176" s="18" t="s">
        <v>378</v>
      </c>
      <c r="C176" s="18" t="s">
        <v>379</v>
      </c>
      <c r="D176" s="28" t="s">
        <v>144</v>
      </c>
      <c r="E176" s="18" t="s">
        <v>380</v>
      </c>
      <c r="F176" s="19">
        <v>1</v>
      </c>
      <c r="G176" s="19" t="s">
        <v>179</v>
      </c>
      <c r="H176" s="19"/>
      <c r="I176" s="19" t="s">
        <v>139</v>
      </c>
      <c r="J176" s="19" t="s">
        <v>139</v>
      </c>
      <c r="K176" s="19" t="s">
        <v>139</v>
      </c>
      <c r="L176" s="51">
        <v>399</v>
      </c>
      <c r="M176" s="51">
        <v>1182</v>
      </c>
      <c r="N176" s="51">
        <v>3837</v>
      </c>
      <c r="O176" s="51">
        <v>12876</v>
      </c>
      <c r="P176" s="20">
        <v>50</v>
      </c>
      <c r="Q176" s="20">
        <v>50</v>
      </c>
      <c r="R176" s="51"/>
      <c r="S176" s="51"/>
      <c r="T176" s="20">
        <v>50</v>
      </c>
      <c r="U176" s="19"/>
      <c r="V176" s="51"/>
      <c r="W176" s="19" t="s">
        <v>140</v>
      </c>
      <c r="X176" s="19" t="s">
        <v>140</v>
      </c>
      <c r="Y176" s="19" t="s">
        <v>170</v>
      </c>
      <c r="Z176" s="19"/>
    </row>
    <row r="177" s="1" customFormat="1" hidden="1" spans="1:26">
      <c r="A177" s="20" t="s">
        <v>162</v>
      </c>
      <c r="B177" s="18"/>
      <c r="C177" s="18"/>
      <c r="D177" s="19"/>
      <c r="E177" s="18"/>
      <c r="F177" s="19"/>
      <c r="G177" s="19"/>
      <c r="H177" s="19"/>
      <c r="I177" s="19"/>
      <c r="J177" s="19"/>
      <c r="K177" s="19"/>
      <c r="L177" s="20"/>
      <c r="M177" s="20"/>
      <c r="N177" s="20"/>
      <c r="O177" s="20"/>
      <c r="P177" s="20">
        <f>Q177+V177</f>
        <v>0</v>
      </c>
      <c r="Q177" s="20">
        <f>SUM(R177:U177)</f>
        <v>0</v>
      </c>
      <c r="R177" s="20"/>
      <c r="S177" s="20"/>
      <c r="T177" s="20"/>
      <c r="U177" s="20"/>
      <c r="V177" s="20"/>
      <c r="W177" s="19"/>
      <c r="X177" s="19"/>
      <c r="Y177" s="19"/>
      <c r="Z177" s="19"/>
    </row>
    <row r="178" s="1" customFormat="1" ht="25.5" hidden="1" spans="1:26">
      <c r="A178" s="20" t="s">
        <v>69</v>
      </c>
      <c r="B178" s="18"/>
      <c r="C178" s="18"/>
      <c r="D178" s="19"/>
      <c r="E178" s="18"/>
      <c r="F178" s="19">
        <f>SUM(F179:F179)</f>
        <v>0</v>
      </c>
      <c r="G178" s="19"/>
      <c r="H178" s="19"/>
      <c r="I178" s="19"/>
      <c r="J178" s="19"/>
      <c r="K178" s="19"/>
      <c r="L178" s="20"/>
      <c r="M178" s="20"/>
      <c r="N178" s="20"/>
      <c r="O178" s="20"/>
      <c r="P178" s="20">
        <f t="shared" ref="P178:V178" si="64">SUM(P179:P179)</f>
        <v>0</v>
      </c>
      <c r="Q178" s="20">
        <f t="shared" si="64"/>
        <v>0</v>
      </c>
      <c r="R178" s="20">
        <f t="shared" si="64"/>
        <v>0</v>
      </c>
      <c r="S178" s="20">
        <f t="shared" si="64"/>
        <v>0</v>
      </c>
      <c r="T178" s="20">
        <f t="shared" si="64"/>
        <v>0</v>
      </c>
      <c r="U178" s="20">
        <f t="shared" si="64"/>
        <v>0</v>
      </c>
      <c r="V178" s="20">
        <f t="shared" si="64"/>
        <v>0</v>
      </c>
      <c r="W178" s="19"/>
      <c r="X178" s="19"/>
      <c r="Y178" s="19"/>
      <c r="Z178" s="19"/>
    </row>
    <row r="179" s="1" customFormat="1" hidden="1" spans="1:26">
      <c r="A179" s="20" t="s">
        <v>162</v>
      </c>
      <c r="B179" s="18"/>
      <c r="C179" s="18"/>
      <c r="D179" s="19"/>
      <c r="E179" s="18"/>
      <c r="F179" s="19"/>
      <c r="G179" s="19"/>
      <c r="H179" s="19"/>
      <c r="I179" s="19"/>
      <c r="J179" s="19"/>
      <c r="K179" s="19"/>
      <c r="L179" s="20"/>
      <c r="M179" s="20"/>
      <c r="N179" s="20"/>
      <c r="O179" s="20"/>
      <c r="P179" s="20">
        <f>Q179+V179</f>
        <v>0</v>
      </c>
      <c r="Q179" s="20">
        <f>SUM(R179:U179)</f>
        <v>0</v>
      </c>
      <c r="R179" s="20"/>
      <c r="S179" s="20"/>
      <c r="T179" s="20"/>
      <c r="U179" s="20"/>
      <c r="V179" s="20"/>
      <c r="W179" s="19"/>
      <c r="X179" s="19"/>
      <c r="Y179" s="19"/>
      <c r="Z179" s="19"/>
    </row>
    <row r="180" s="1" customFormat="1" ht="25.5" hidden="1" spans="1:26">
      <c r="A180" s="20" t="s">
        <v>70</v>
      </c>
      <c r="B180" s="18"/>
      <c r="C180" s="18"/>
      <c r="D180" s="19"/>
      <c r="E180" s="18"/>
      <c r="F180" s="19">
        <f>SUM(F181:F182)</f>
        <v>0</v>
      </c>
      <c r="G180" s="19"/>
      <c r="H180" s="19"/>
      <c r="I180" s="19"/>
      <c r="J180" s="19"/>
      <c r="K180" s="19"/>
      <c r="L180" s="20"/>
      <c r="M180" s="20"/>
      <c r="N180" s="20"/>
      <c r="O180" s="20"/>
      <c r="P180" s="20">
        <f t="shared" ref="P180:V180" si="65">SUM(P181:P182)</f>
        <v>0</v>
      </c>
      <c r="Q180" s="20">
        <f t="shared" si="65"/>
        <v>0</v>
      </c>
      <c r="R180" s="20">
        <f t="shared" si="65"/>
        <v>0</v>
      </c>
      <c r="S180" s="20">
        <f t="shared" si="65"/>
        <v>0</v>
      </c>
      <c r="T180" s="20">
        <f t="shared" si="65"/>
        <v>0</v>
      </c>
      <c r="U180" s="20">
        <f t="shared" si="65"/>
        <v>0</v>
      </c>
      <c r="V180" s="20">
        <f t="shared" si="65"/>
        <v>0</v>
      </c>
      <c r="W180" s="19"/>
      <c r="X180" s="19"/>
      <c r="Y180" s="19"/>
      <c r="Z180" s="19"/>
    </row>
    <row r="181" s="3" customFormat="1" hidden="1" spans="1:26">
      <c r="A181" s="20">
        <v>1</v>
      </c>
      <c r="B181" s="18"/>
      <c r="C181" s="18"/>
      <c r="D181" s="19"/>
      <c r="E181" s="18"/>
      <c r="F181" s="19"/>
      <c r="G181" s="19"/>
      <c r="H181" s="19"/>
      <c r="I181" s="19"/>
      <c r="J181" s="19"/>
      <c r="K181" s="19"/>
      <c r="L181" s="20"/>
      <c r="M181" s="20"/>
      <c r="N181" s="20"/>
      <c r="O181" s="20"/>
      <c r="P181" s="20">
        <f>Q181+V181</f>
        <v>0</v>
      </c>
      <c r="Q181" s="20">
        <f>SUM(R181:U181)</f>
        <v>0</v>
      </c>
      <c r="R181" s="20"/>
      <c r="S181" s="20"/>
      <c r="T181" s="20"/>
      <c r="U181" s="20"/>
      <c r="V181" s="20"/>
      <c r="W181" s="19"/>
      <c r="X181" s="19"/>
      <c r="Y181" s="19"/>
      <c r="Z181" s="19"/>
    </row>
    <row r="182" s="3" customFormat="1" hidden="1" spans="1:26">
      <c r="A182" s="20" t="s">
        <v>162</v>
      </c>
      <c r="B182" s="18"/>
      <c r="C182" s="18"/>
      <c r="D182" s="19"/>
      <c r="E182" s="18"/>
      <c r="F182" s="19"/>
      <c r="G182" s="19"/>
      <c r="H182" s="19"/>
      <c r="I182" s="19"/>
      <c r="J182" s="19"/>
      <c r="K182" s="19"/>
      <c r="L182" s="20"/>
      <c r="M182" s="20"/>
      <c r="N182" s="20"/>
      <c r="O182" s="20"/>
      <c r="P182" s="20">
        <f>Q182+V182</f>
        <v>0</v>
      </c>
      <c r="Q182" s="20">
        <f>SUM(R182:U182)</f>
        <v>0</v>
      </c>
      <c r="R182" s="20"/>
      <c r="S182" s="20"/>
      <c r="T182" s="20"/>
      <c r="U182" s="20"/>
      <c r="V182" s="20"/>
      <c r="W182" s="19"/>
      <c r="X182" s="19"/>
      <c r="Y182" s="19"/>
      <c r="Z182" s="19"/>
    </row>
    <row r="183" s="3" customFormat="1" ht="25.5" spans="1:26">
      <c r="A183" s="20" t="s">
        <v>71</v>
      </c>
      <c r="B183" s="18"/>
      <c r="C183" s="18"/>
      <c r="D183" s="56"/>
      <c r="E183" s="57"/>
      <c r="F183" s="56">
        <f>SUM(F184:F196)</f>
        <v>12</v>
      </c>
      <c r="G183" s="56"/>
      <c r="H183" s="56"/>
      <c r="I183" s="56"/>
      <c r="J183" s="56"/>
      <c r="K183" s="56"/>
      <c r="L183" s="20"/>
      <c r="M183" s="20"/>
      <c r="N183" s="20"/>
      <c r="O183" s="20"/>
      <c r="P183" s="20">
        <f t="shared" ref="P183:V183" si="66">SUM(P184:P196)</f>
        <v>891</v>
      </c>
      <c r="Q183" s="20">
        <f t="shared" si="66"/>
        <v>891</v>
      </c>
      <c r="R183" s="20">
        <f t="shared" si="66"/>
        <v>72</v>
      </c>
      <c r="S183" s="20">
        <f t="shared" si="66"/>
        <v>4</v>
      </c>
      <c r="T183" s="20">
        <f t="shared" si="66"/>
        <v>314.95</v>
      </c>
      <c r="U183" s="20">
        <f t="shared" si="66"/>
        <v>500.05</v>
      </c>
      <c r="V183" s="20">
        <f t="shared" si="66"/>
        <v>0</v>
      </c>
      <c r="W183" s="19"/>
      <c r="X183" s="19"/>
      <c r="Y183" s="19"/>
      <c r="Z183" s="19"/>
    </row>
    <row r="184" s="1" customFormat="1" ht="61" customHeight="1" spans="1:26">
      <c r="A184" s="20">
        <v>1</v>
      </c>
      <c r="B184" s="18" t="s">
        <v>381</v>
      </c>
      <c r="C184" s="18" t="s">
        <v>382</v>
      </c>
      <c r="D184" s="19" t="s">
        <v>160</v>
      </c>
      <c r="E184" s="18" t="s">
        <v>383</v>
      </c>
      <c r="F184" s="19">
        <v>1</v>
      </c>
      <c r="G184" s="19" t="s">
        <v>146</v>
      </c>
      <c r="H184" s="19" t="s">
        <v>384</v>
      </c>
      <c r="I184" s="19" t="s">
        <v>139</v>
      </c>
      <c r="J184" s="19" t="s">
        <v>139</v>
      </c>
      <c r="K184" s="19" t="s">
        <v>139</v>
      </c>
      <c r="L184" s="20">
        <v>33</v>
      </c>
      <c r="M184" s="20">
        <v>85</v>
      </c>
      <c r="N184" s="20">
        <v>345</v>
      </c>
      <c r="O184" s="20">
        <v>1331</v>
      </c>
      <c r="P184" s="20">
        <v>51</v>
      </c>
      <c r="Q184" s="20">
        <v>51</v>
      </c>
      <c r="R184" s="20">
        <v>0</v>
      </c>
      <c r="S184" s="20">
        <v>0</v>
      </c>
      <c r="T184" s="19">
        <v>0</v>
      </c>
      <c r="U184" s="20">
        <v>51</v>
      </c>
      <c r="V184" s="20">
        <v>0</v>
      </c>
      <c r="W184" s="19" t="s">
        <v>235</v>
      </c>
      <c r="X184" s="19" t="s">
        <v>235</v>
      </c>
      <c r="Y184" s="19" t="s">
        <v>170</v>
      </c>
      <c r="Z184" s="19" t="s">
        <v>186</v>
      </c>
    </row>
    <row r="185" s="1" customFormat="1" ht="204" spans="1:26">
      <c r="A185" s="20">
        <v>2</v>
      </c>
      <c r="B185" s="18" t="s">
        <v>385</v>
      </c>
      <c r="C185" s="18" t="s">
        <v>386</v>
      </c>
      <c r="D185" s="19" t="s">
        <v>160</v>
      </c>
      <c r="E185" s="18" t="s">
        <v>387</v>
      </c>
      <c r="F185" s="19">
        <v>1</v>
      </c>
      <c r="G185" s="19" t="s">
        <v>136</v>
      </c>
      <c r="H185" s="19" t="s">
        <v>219</v>
      </c>
      <c r="I185" s="19" t="s">
        <v>139</v>
      </c>
      <c r="J185" s="19" t="s">
        <v>138</v>
      </c>
      <c r="K185" s="19" t="s">
        <v>139</v>
      </c>
      <c r="L185" s="20">
        <v>64</v>
      </c>
      <c r="M185" s="20">
        <v>201</v>
      </c>
      <c r="N185" s="20">
        <v>411</v>
      </c>
      <c r="O185" s="20">
        <v>1520</v>
      </c>
      <c r="P185" s="20">
        <v>129</v>
      </c>
      <c r="Q185" s="20">
        <v>129</v>
      </c>
      <c r="R185" s="20">
        <v>0</v>
      </c>
      <c r="S185" s="20">
        <v>0</v>
      </c>
      <c r="T185" s="19">
        <v>0</v>
      </c>
      <c r="U185" s="20">
        <v>129</v>
      </c>
      <c r="V185" s="20">
        <v>0</v>
      </c>
      <c r="W185" s="19" t="s">
        <v>235</v>
      </c>
      <c r="X185" s="19" t="s">
        <v>235</v>
      </c>
      <c r="Y185" s="19" t="s">
        <v>170</v>
      </c>
      <c r="Z185" s="19"/>
    </row>
    <row r="186" s="1" customFormat="1" ht="319" customHeight="1" spans="1:26">
      <c r="A186" s="20">
        <v>3</v>
      </c>
      <c r="B186" s="18" t="s">
        <v>388</v>
      </c>
      <c r="C186" s="18" t="s">
        <v>389</v>
      </c>
      <c r="D186" s="19" t="s">
        <v>160</v>
      </c>
      <c r="E186" s="18" t="s">
        <v>390</v>
      </c>
      <c r="F186" s="19">
        <v>1</v>
      </c>
      <c r="G186" s="19" t="s">
        <v>268</v>
      </c>
      <c r="H186" s="19" t="s">
        <v>391</v>
      </c>
      <c r="I186" s="19" t="s">
        <v>139</v>
      </c>
      <c r="J186" s="19" t="s">
        <v>138</v>
      </c>
      <c r="K186" s="19" t="s">
        <v>139</v>
      </c>
      <c r="L186" s="20">
        <v>70</v>
      </c>
      <c r="M186" s="20">
        <v>226</v>
      </c>
      <c r="N186" s="20">
        <v>471</v>
      </c>
      <c r="O186" s="20">
        <v>1714</v>
      </c>
      <c r="P186" s="20">
        <v>108</v>
      </c>
      <c r="Q186" s="20">
        <v>108</v>
      </c>
      <c r="R186" s="20">
        <v>20</v>
      </c>
      <c r="S186" s="20">
        <v>0</v>
      </c>
      <c r="T186" s="19">
        <v>0</v>
      </c>
      <c r="U186" s="20">
        <v>88</v>
      </c>
      <c r="V186" s="20">
        <v>0</v>
      </c>
      <c r="W186" s="19" t="s">
        <v>235</v>
      </c>
      <c r="X186" s="19" t="s">
        <v>235</v>
      </c>
      <c r="Y186" s="19" t="s">
        <v>170</v>
      </c>
      <c r="Z186" s="19"/>
    </row>
    <row r="187" s="1" customFormat="1" ht="255" spans="1:26">
      <c r="A187" s="20">
        <v>4</v>
      </c>
      <c r="B187" s="52" t="s">
        <v>392</v>
      </c>
      <c r="C187" s="52" t="s">
        <v>393</v>
      </c>
      <c r="D187" s="28" t="s">
        <v>160</v>
      </c>
      <c r="E187" s="18" t="s">
        <v>394</v>
      </c>
      <c r="F187" s="19">
        <v>1</v>
      </c>
      <c r="G187" s="19" t="s">
        <v>328</v>
      </c>
      <c r="H187" s="19" t="s">
        <v>395</v>
      </c>
      <c r="I187" s="19" t="s">
        <v>139</v>
      </c>
      <c r="J187" s="19" t="s">
        <v>139</v>
      </c>
      <c r="K187" s="19" t="s">
        <v>139</v>
      </c>
      <c r="L187" s="51">
        <v>133</v>
      </c>
      <c r="M187" s="51">
        <v>412</v>
      </c>
      <c r="N187" s="51">
        <v>450</v>
      </c>
      <c r="O187" s="51">
        <v>1554</v>
      </c>
      <c r="P187" s="20">
        <v>52</v>
      </c>
      <c r="Q187" s="20">
        <v>52</v>
      </c>
      <c r="R187" s="51">
        <v>52</v>
      </c>
      <c r="S187" s="51">
        <v>0</v>
      </c>
      <c r="T187" s="19">
        <v>0</v>
      </c>
      <c r="U187" s="51">
        <v>0</v>
      </c>
      <c r="V187" s="51">
        <v>0</v>
      </c>
      <c r="W187" s="19" t="s">
        <v>235</v>
      </c>
      <c r="X187" s="19" t="s">
        <v>235</v>
      </c>
      <c r="Y187" s="19" t="s">
        <v>170</v>
      </c>
      <c r="Z187" s="19" t="s">
        <v>186</v>
      </c>
    </row>
    <row r="188" s="1" customFormat="1" ht="89.25" spans="1:26">
      <c r="A188" s="20">
        <v>5</v>
      </c>
      <c r="B188" s="52" t="s">
        <v>396</v>
      </c>
      <c r="C188" s="52" t="s">
        <v>397</v>
      </c>
      <c r="D188" s="28" t="s">
        <v>160</v>
      </c>
      <c r="E188" s="18" t="s">
        <v>398</v>
      </c>
      <c r="F188" s="19">
        <v>1</v>
      </c>
      <c r="G188" s="19" t="s">
        <v>201</v>
      </c>
      <c r="H188" s="19" t="s">
        <v>399</v>
      </c>
      <c r="I188" s="19" t="s">
        <v>139</v>
      </c>
      <c r="J188" s="19" t="s">
        <v>139</v>
      </c>
      <c r="K188" s="19" t="s">
        <v>139</v>
      </c>
      <c r="L188" s="20">
        <v>19</v>
      </c>
      <c r="M188" s="20">
        <v>55</v>
      </c>
      <c r="N188" s="20">
        <v>417</v>
      </c>
      <c r="O188" s="20">
        <v>1699</v>
      </c>
      <c r="P188" s="20">
        <v>61</v>
      </c>
      <c r="Q188" s="20">
        <v>61</v>
      </c>
      <c r="R188" s="20">
        <v>0</v>
      </c>
      <c r="S188" s="20">
        <v>0</v>
      </c>
      <c r="T188" s="19">
        <v>0</v>
      </c>
      <c r="U188" s="51">
        <v>61</v>
      </c>
      <c r="V188" s="51">
        <v>0</v>
      </c>
      <c r="W188" s="19" t="s">
        <v>235</v>
      </c>
      <c r="X188" s="19" t="s">
        <v>235</v>
      </c>
      <c r="Y188" s="19" t="s">
        <v>170</v>
      </c>
      <c r="Z188" s="19" t="s">
        <v>186</v>
      </c>
    </row>
    <row r="189" s="1" customFormat="1" ht="63.75" spans="1:26">
      <c r="A189" s="20">
        <v>6</v>
      </c>
      <c r="B189" s="18" t="s">
        <v>400</v>
      </c>
      <c r="C189" s="18" t="s">
        <v>401</v>
      </c>
      <c r="D189" s="19" t="s">
        <v>376</v>
      </c>
      <c r="E189" s="18" t="s">
        <v>402</v>
      </c>
      <c r="F189" s="19">
        <v>1</v>
      </c>
      <c r="G189" s="19" t="s">
        <v>146</v>
      </c>
      <c r="H189" s="19" t="s">
        <v>403</v>
      </c>
      <c r="I189" s="19" t="s">
        <v>139</v>
      </c>
      <c r="J189" s="19" t="s">
        <v>138</v>
      </c>
      <c r="K189" s="19" t="s">
        <v>139</v>
      </c>
      <c r="L189" s="51">
        <v>102</v>
      </c>
      <c r="M189" s="51">
        <v>326</v>
      </c>
      <c r="N189" s="51">
        <v>886</v>
      </c>
      <c r="O189" s="51">
        <v>3417</v>
      </c>
      <c r="P189" s="20">
        <v>100</v>
      </c>
      <c r="Q189" s="20">
        <v>100</v>
      </c>
      <c r="R189" s="51">
        <v>0</v>
      </c>
      <c r="S189" s="51">
        <v>0</v>
      </c>
      <c r="T189" s="19">
        <v>70</v>
      </c>
      <c r="U189" s="20">
        <v>30</v>
      </c>
      <c r="V189" s="20">
        <v>0</v>
      </c>
      <c r="W189" s="19" t="s">
        <v>140</v>
      </c>
      <c r="X189" s="19" t="s">
        <v>140</v>
      </c>
      <c r="Y189" s="19" t="s">
        <v>404</v>
      </c>
      <c r="Z189" s="19"/>
    </row>
    <row r="190" s="1" customFormat="1" ht="63.75" spans="1:26">
      <c r="A190" s="20">
        <v>7</v>
      </c>
      <c r="B190" s="18" t="s">
        <v>405</v>
      </c>
      <c r="C190" s="18" t="s">
        <v>406</v>
      </c>
      <c r="D190" s="19" t="s">
        <v>376</v>
      </c>
      <c r="E190" s="18" t="s">
        <v>407</v>
      </c>
      <c r="F190" s="19">
        <v>1</v>
      </c>
      <c r="G190" s="19" t="s">
        <v>146</v>
      </c>
      <c r="H190" s="19" t="s">
        <v>408</v>
      </c>
      <c r="I190" s="19" t="s">
        <v>139</v>
      </c>
      <c r="J190" s="19" t="s">
        <v>138</v>
      </c>
      <c r="K190" s="19" t="s">
        <v>139</v>
      </c>
      <c r="L190" s="20">
        <v>68</v>
      </c>
      <c r="M190" s="20">
        <v>206</v>
      </c>
      <c r="N190" s="20">
        <v>670</v>
      </c>
      <c r="O190" s="20">
        <v>2580</v>
      </c>
      <c r="P190" s="20">
        <v>100</v>
      </c>
      <c r="Q190" s="20">
        <v>100</v>
      </c>
      <c r="R190" s="20">
        <v>0</v>
      </c>
      <c r="S190" s="20">
        <v>0</v>
      </c>
      <c r="T190" s="19">
        <v>70</v>
      </c>
      <c r="U190" s="20">
        <v>30</v>
      </c>
      <c r="V190" s="20">
        <v>0</v>
      </c>
      <c r="W190" s="19" t="s">
        <v>140</v>
      </c>
      <c r="X190" s="45" t="s">
        <v>140</v>
      </c>
      <c r="Y190" s="19" t="s">
        <v>404</v>
      </c>
      <c r="Z190" s="19"/>
    </row>
    <row r="191" s="1" customFormat="1" ht="63.75" spans="1:26">
      <c r="A191" s="20">
        <v>8</v>
      </c>
      <c r="B191" s="18" t="s">
        <v>409</v>
      </c>
      <c r="C191" s="18" t="s">
        <v>410</v>
      </c>
      <c r="D191" s="19" t="s">
        <v>376</v>
      </c>
      <c r="E191" s="18" t="s">
        <v>411</v>
      </c>
      <c r="F191" s="19">
        <v>1</v>
      </c>
      <c r="G191" s="19" t="s">
        <v>146</v>
      </c>
      <c r="H191" s="19" t="s">
        <v>412</v>
      </c>
      <c r="I191" s="19" t="s">
        <v>139</v>
      </c>
      <c r="J191" s="19" t="s">
        <v>138</v>
      </c>
      <c r="K191" s="19" t="s">
        <v>139</v>
      </c>
      <c r="L191" s="20">
        <v>36</v>
      </c>
      <c r="M191" s="20">
        <v>121</v>
      </c>
      <c r="N191" s="20">
        <v>467</v>
      </c>
      <c r="O191" s="20">
        <v>1756</v>
      </c>
      <c r="P191" s="20">
        <v>100</v>
      </c>
      <c r="Q191" s="20">
        <v>100</v>
      </c>
      <c r="R191" s="20">
        <v>0</v>
      </c>
      <c r="S191" s="20">
        <v>0</v>
      </c>
      <c r="T191" s="19">
        <v>70</v>
      </c>
      <c r="U191" s="20">
        <v>30</v>
      </c>
      <c r="V191" s="20">
        <v>0</v>
      </c>
      <c r="W191" s="19" t="s">
        <v>140</v>
      </c>
      <c r="X191" s="45" t="s">
        <v>140</v>
      </c>
      <c r="Y191" s="19" t="s">
        <v>404</v>
      </c>
      <c r="Z191" s="19"/>
    </row>
    <row r="192" s="1" customFormat="1" ht="76.5" spans="1:26">
      <c r="A192" s="20">
        <v>9</v>
      </c>
      <c r="B192" s="27" t="s">
        <v>413</v>
      </c>
      <c r="C192" s="18" t="s">
        <v>414</v>
      </c>
      <c r="D192" s="28" t="s">
        <v>376</v>
      </c>
      <c r="E192" s="18" t="s">
        <v>415</v>
      </c>
      <c r="F192" s="19">
        <v>1</v>
      </c>
      <c r="G192" s="19" t="s">
        <v>268</v>
      </c>
      <c r="H192" s="19" t="s">
        <v>416</v>
      </c>
      <c r="I192" s="19" t="s">
        <v>139</v>
      </c>
      <c r="J192" s="19" t="s">
        <v>138</v>
      </c>
      <c r="K192" s="19" t="s">
        <v>139</v>
      </c>
      <c r="L192" s="20">
        <v>78</v>
      </c>
      <c r="M192" s="20">
        <v>292</v>
      </c>
      <c r="N192" s="20">
        <v>383</v>
      </c>
      <c r="O192" s="20">
        <v>1517</v>
      </c>
      <c r="P192" s="20">
        <v>58</v>
      </c>
      <c r="Q192" s="20">
        <v>58</v>
      </c>
      <c r="R192" s="20">
        <v>0</v>
      </c>
      <c r="S192" s="20">
        <v>0</v>
      </c>
      <c r="T192" s="19">
        <v>48.95</v>
      </c>
      <c r="U192" s="44">
        <v>9.05</v>
      </c>
      <c r="V192" s="51">
        <v>0</v>
      </c>
      <c r="W192" s="19" t="s">
        <v>140</v>
      </c>
      <c r="X192" s="19" t="s">
        <v>140</v>
      </c>
      <c r="Y192" s="19" t="s">
        <v>404</v>
      </c>
      <c r="Z192" s="19"/>
    </row>
    <row r="193" s="1" customFormat="1" ht="63.75" spans="1:26">
      <c r="A193" s="20">
        <v>10</v>
      </c>
      <c r="B193" s="27" t="s">
        <v>417</v>
      </c>
      <c r="C193" s="18" t="s">
        <v>418</v>
      </c>
      <c r="D193" s="28" t="s">
        <v>376</v>
      </c>
      <c r="E193" s="18" t="s">
        <v>419</v>
      </c>
      <c r="F193" s="19">
        <v>1</v>
      </c>
      <c r="G193" s="19" t="s">
        <v>328</v>
      </c>
      <c r="H193" s="19" t="s">
        <v>420</v>
      </c>
      <c r="I193" s="19" t="s">
        <v>139</v>
      </c>
      <c r="J193" s="19" t="s">
        <v>139</v>
      </c>
      <c r="K193" s="19" t="s">
        <v>139</v>
      </c>
      <c r="L193" s="20">
        <v>79</v>
      </c>
      <c r="M193" s="20">
        <v>293</v>
      </c>
      <c r="N193" s="20">
        <v>384</v>
      </c>
      <c r="O193" s="20">
        <v>1518</v>
      </c>
      <c r="P193" s="20">
        <v>72</v>
      </c>
      <c r="Q193" s="20">
        <v>72</v>
      </c>
      <c r="R193" s="20">
        <v>0</v>
      </c>
      <c r="S193" s="20">
        <v>0</v>
      </c>
      <c r="T193" s="19">
        <v>0</v>
      </c>
      <c r="U193" s="44">
        <v>72</v>
      </c>
      <c r="V193" s="51">
        <v>0</v>
      </c>
      <c r="W193" s="19" t="s">
        <v>192</v>
      </c>
      <c r="X193" s="19" t="s">
        <v>192</v>
      </c>
      <c r="Y193" s="19" t="s">
        <v>404</v>
      </c>
      <c r="Z193" s="19" t="s">
        <v>186</v>
      </c>
    </row>
    <row r="194" s="1" customFormat="1" ht="89.25" spans="1:26">
      <c r="A194" s="20">
        <v>11</v>
      </c>
      <c r="B194" s="18" t="s">
        <v>421</v>
      </c>
      <c r="C194" s="18" t="s">
        <v>422</v>
      </c>
      <c r="D194" s="19" t="s">
        <v>144</v>
      </c>
      <c r="E194" s="18" t="s">
        <v>423</v>
      </c>
      <c r="F194" s="19">
        <v>1</v>
      </c>
      <c r="G194" s="19" t="s">
        <v>424</v>
      </c>
      <c r="H194" s="19" t="s">
        <v>338</v>
      </c>
      <c r="I194" s="19" t="s">
        <v>139</v>
      </c>
      <c r="J194" s="19" t="s">
        <v>139</v>
      </c>
      <c r="K194" s="19" t="s">
        <v>139</v>
      </c>
      <c r="L194" s="20">
        <v>28</v>
      </c>
      <c r="M194" s="20">
        <v>75</v>
      </c>
      <c r="N194" s="20">
        <v>143</v>
      </c>
      <c r="O194" s="20">
        <v>432</v>
      </c>
      <c r="P194" s="20">
        <v>36</v>
      </c>
      <c r="Q194" s="20">
        <v>36</v>
      </c>
      <c r="R194" s="20"/>
      <c r="S194" s="20">
        <v>4</v>
      </c>
      <c r="T194" s="20">
        <v>32</v>
      </c>
      <c r="U194" s="20"/>
      <c r="V194" s="20"/>
      <c r="W194" s="19" t="s">
        <v>337</v>
      </c>
      <c r="X194" s="19" t="s">
        <v>140</v>
      </c>
      <c r="Y194" s="19" t="s">
        <v>170</v>
      </c>
      <c r="Z194" s="19"/>
    </row>
    <row r="195" s="1" customFormat="1" ht="76.5" spans="1:26">
      <c r="A195" s="20">
        <v>12</v>
      </c>
      <c r="B195" s="27" t="s">
        <v>425</v>
      </c>
      <c r="C195" s="18" t="s">
        <v>426</v>
      </c>
      <c r="D195" s="28" t="s">
        <v>144</v>
      </c>
      <c r="E195" s="18" t="s">
        <v>427</v>
      </c>
      <c r="F195" s="19">
        <v>1</v>
      </c>
      <c r="G195" s="19" t="s">
        <v>360</v>
      </c>
      <c r="H195" s="19" t="s">
        <v>428</v>
      </c>
      <c r="I195" s="19" t="s">
        <v>139</v>
      </c>
      <c r="J195" s="19" t="s">
        <v>139</v>
      </c>
      <c r="K195" s="19" t="s">
        <v>139</v>
      </c>
      <c r="L195" s="20">
        <v>15</v>
      </c>
      <c r="M195" s="20">
        <v>40</v>
      </c>
      <c r="N195" s="20">
        <v>182</v>
      </c>
      <c r="O195" s="20">
        <v>683</v>
      </c>
      <c r="P195" s="20">
        <v>24</v>
      </c>
      <c r="Q195" s="20">
        <v>24</v>
      </c>
      <c r="R195" s="20"/>
      <c r="S195" s="20"/>
      <c r="T195" s="20">
        <v>24</v>
      </c>
      <c r="U195" s="20"/>
      <c r="V195" s="20"/>
      <c r="W195" s="19" t="s">
        <v>360</v>
      </c>
      <c r="X195" s="19" t="s">
        <v>140</v>
      </c>
      <c r="Y195" s="19" t="s">
        <v>170</v>
      </c>
      <c r="Z195" s="19"/>
    </row>
    <row r="196" s="1" customFormat="1" hidden="1" spans="1:26">
      <c r="A196" s="20" t="s">
        <v>162</v>
      </c>
      <c r="B196" s="18"/>
      <c r="C196" s="18"/>
      <c r="D196" s="19"/>
      <c r="E196" s="18"/>
      <c r="F196" s="19"/>
      <c r="G196" s="19"/>
      <c r="H196" s="19"/>
      <c r="I196" s="19"/>
      <c r="J196" s="19"/>
      <c r="K196" s="19"/>
      <c r="L196" s="20"/>
      <c r="M196" s="20"/>
      <c r="N196" s="20"/>
      <c r="O196" s="20"/>
      <c r="P196" s="20">
        <f>Q196+V196</f>
        <v>0</v>
      </c>
      <c r="Q196" s="20">
        <f>SUM(R196:U196)</f>
        <v>0</v>
      </c>
      <c r="R196" s="20"/>
      <c r="S196" s="20"/>
      <c r="T196" s="20"/>
      <c r="U196" s="20"/>
      <c r="V196" s="20"/>
      <c r="W196" s="19"/>
      <c r="X196" s="19"/>
      <c r="Y196" s="19"/>
      <c r="Z196" s="19"/>
    </row>
    <row r="197" s="1" customFormat="1" ht="25.5" spans="1:26">
      <c r="A197" s="23" t="s">
        <v>72</v>
      </c>
      <c r="B197" s="18"/>
      <c r="C197" s="18"/>
      <c r="D197" s="19"/>
      <c r="E197" s="18"/>
      <c r="F197" s="19">
        <f>F198+F201+F204+F207+F210+F213</f>
        <v>17</v>
      </c>
      <c r="G197" s="19"/>
      <c r="H197" s="19"/>
      <c r="I197" s="19"/>
      <c r="J197" s="19"/>
      <c r="K197" s="19"/>
      <c r="L197" s="20"/>
      <c r="M197" s="20"/>
      <c r="N197" s="20"/>
      <c r="O197" s="20"/>
      <c r="P197" s="20">
        <f t="shared" ref="P197:V197" si="67">P198+P201+P204+P207+P210+P213</f>
        <v>493.66</v>
      </c>
      <c r="Q197" s="20">
        <f t="shared" si="67"/>
        <v>493.66</v>
      </c>
      <c r="R197" s="20">
        <f t="shared" si="67"/>
        <v>0</v>
      </c>
      <c r="S197" s="20">
        <f t="shared" si="67"/>
        <v>0</v>
      </c>
      <c r="T197" s="20">
        <f t="shared" si="67"/>
        <v>0</v>
      </c>
      <c r="U197" s="20">
        <f t="shared" si="67"/>
        <v>493.66</v>
      </c>
      <c r="V197" s="20">
        <f t="shared" si="67"/>
        <v>0</v>
      </c>
      <c r="W197" s="19"/>
      <c r="X197" s="19"/>
      <c r="Y197" s="19"/>
      <c r="Z197" s="19"/>
    </row>
    <row r="198" s="1" customFormat="1" ht="38.25" hidden="1" spans="1:26">
      <c r="A198" s="17" t="s">
        <v>73</v>
      </c>
      <c r="B198" s="18"/>
      <c r="C198" s="18"/>
      <c r="D198" s="19"/>
      <c r="E198" s="18"/>
      <c r="F198" s="19">
        <f>SUM(F199:F200)</f>
        <v>0</v>
      </c>
      <c r="G198" s="19"/>
      <c r="H198" s="19"/>
      <c r="I198" s="19"/>
      <c r="J198" s="19"/>
      <c r="K198" s="19"/>
      <c r="L198" s="20"/>
      <c r="M198" s="20"/>
      <c r="N198" s="20"/>
      <c r="O198" s="20"/>
      <c r="P198" s="20">
        <f t="shared" ref="P198:V198" si="68">SUM(P199:P200)</f>
        <v>0</v>
      </c>
      <c r="Q198" s="20">
        <f t="shared" si="68"/>
        <v>0</v>
      </c>
      <c r="R198" s="20">
        <f t="shared" si="68"/>
        <v>0</v>
      </c>
      <c r="S198" s="20">
        <f t="shared" si="68"/>
        <v>0</v>
      </c>
      <c r="T198" s="20">
        <f t="shared" si="68"/>
        <v>0</v>
      </c>
      <c r="U198" s="20">
        <f t="shared" si="68"/>
        <v>0</v>
      </c>
      <c r="V198" s="20">
        <f t="shared" si="68"/>
        <v>0</v>
      </c>
      <c r="W198" s="19"/>
      <c r="X198" s="19"/>
      <c r="Y198" s="19"/>
      <c r="Z198" s="19"/>
    </row>
    <row r="199" s="1" customFormat="1" hidden="1" spans="1:26">
      <c r="A199" s="20">
        <v>1</v>
      </c>
      <c r="B199" s="18"/>
      <c r="C199" s="18"/>
      <c r="D199" s="19"/>
      <c r="E199" s="18"/>
      <c r="F199" s="19"/>
      <c r="G199" s="19"/>
      <c r="H199" s="19"/>
      <c r="I199" s="19"/>
      <c r="J199" s="19"/>
      <c r="K199" s="19"/>
      <c r="L199" s="20"/>
      <c r="M199" s="20"/>
      <c r="N199" s="20"/>
      <c r="O199" s="20"/>
      <c r="P199" s="20">
        <f>Q199+V199</f>
        <v>0</v>
      </c>
      <c r="Q199" s="20">
        <f>SUM(R199:U199)</f>
        <v>0</v>
      </c>
      <c r="R199" s="20"/>
      <c r="S199" s="20"/>
      <c r="T199" s="20"/>
      <c r="U199" s="20"/>
      <c r="V199" s="20"/>
      <c r="W199" s="19"/>
      <c r="X199" s="19"/>
      <c r="Y199" s="19"/>
      <c r="Z199" s="19"/>
    </row>
    <row r="200" s="1" customFormat="1" hidden="1" spans="1:26">
      <c r="A200" s="20" t="s">
        <v>162</v>
      </c>
      <c r="B200" s="18"/>
      <c r="C200" s="18"/>
      <c r="D200" s="19"/>
      <c r="E200" s="18"/>
      <c r="F200" s="19"/>
      <c r="G200" s="19"/>
      <c r="H200" s="19"/>
      <c r="I200" s="19"/>
      <c r="J200" s="19"/>
      <c r="K200" s="19"/>
      <c r="L200" s="20"/>
      <c r="M200" s="20"/>
      <c r="N200" s="20"/>
      <c r="O200" s="20"/>
      <c r="P200" s="20">
        <f>Q200+V200</f>
        <v>0</v>
      </c>
      <c r="Q200" s="20">
        <f>SUM(R200:U200)</f>
        <v>0</v>
      </c>
      <c r="R200" s="20"/>
      <c r="S200" s="20"/>
      <c r="T200" s="20"/>
      <c r="U200" s="20"/>
      <c r="V200" s="20"/>
      <c r="W200" s="19"/>
      <c r="X200" s="19"/>
      <c r="Y200" s="19"/>
      <c r="Z200" s="19"/>
    </row>
    <row r="201" s="1" customFormat="1" ht="25.5" hidden="1" spans="1:26">
      <c r="A201" s="17" t="s">
        <v>74</v>
      </c>
      <c r="B201" s="18"/>
      <c r="C201" s="18"/>
      <c r="D201" s="19"/>
      <c r="E201" s="18"/>
      <c r="F201" s="19">
        <f>SUM(F202:F203)</f>
        <v>0</v>
      </c>
      <c r="G201" s="19"/>
      <c r="H201" s="19"/>
      <c r="I201" s="19"/>
      <c r="J201" s="19"/>
      <c r="K201" s="19"/>
      <c r="L201" s="20"/>
      <c r="M201" s="20"/>
      <c r="N201" s="20"/>
      <c r="O201" s="20"/>
      <c r="P201" s="20">
        <f t="shared" ref="P201:V201" si="69">SUM(P202:P203)</f>
        <v>0</v>
      </c>
      <c r="Q201" s="20">
        <f t="shared" si="69"/>
        <v>0</v>
      </c>
      <c r="R201" s="20">
        <f t="shared" si="69"/>
        <v>0</v>
      </c>
      <c r="S201" s="20">
        <f t="shared" si="69"/>
        <v>0</v>
      </c>
      <c r="T201" s="20">
        <f t="shared" si="69"/>
        <v>0</v>
      </c>
      <c r="U201" s="20">
        <f t="shared" si="69"/>
        <v>0</v>
      </c>
      <c r="V201" s="20">
        <f t="shared" si="69"/>
        <v>0</v>
      </c>
      <c r="W201" s="19"/>
      <c r="X201" s="19"/>
      <c r="Y201" s="19"/>
      <c r="Z201" s="19"/>
    </row>
    <row r="202" s="2" customFormat="1" hidden="1" spans="1:26">
      <c r="A202" s="20">
        <v>1</v>
      </c>
      <c r="B202" s="18"/>
      <c r="C202" s="18"/>
      <c r="D202" s="19"/>
      <c r="E202" s="18"/>
      <c r="F202" s="19"/>
      <c r="G202" s="19"/>
      <c r="H202" s="19"/>
      <c r="I202" s="19"/>
      <c r="J202" s="19"/>
      <c r="K202" s="19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19"/>
      <c r="X202" s="19"/>
      <c r="Y202" s="19"/>
      <c r="Z202" s="19"/>
    </row>
    <row r="203" s="2" customFormat="1" hidden="1" spans="1:26">
      <c r="A203" s="20" t="s">
        <v>162</v>
      </c>
      <c r="B203" s="18"/>
      <c r="C203" s="18"/>
      <c r="D203" s="19"/>
      <c r="E203" s="18"/>
      <c r="F203" s="19"/>
      <c r="G203" s="19"/>
      <c r="H203" s="19"/>
      <c r="I203" s="19"/>
      <c r="J203" s="19"/>
      <c r="K203" s="19"/>
      <c r="L203" s="20"/>
      <c r="M203" s="20"/>
      <c r="N203" s="20"/>
      <c r="O203" s="20"/>
      <c r="P203" s="20">
        <f>Q203+V203</f>
        <v>0</v>
      </c>
      <c r="Q203" s="20">
        <f>SUM(R203:U203)</f>
        <v>0</v>
      </c>
      <c r="R203" s="20"/>
      <c r="S203" s="20"/>
      <c r="T203" s="20"/>
      <c r="U203" s="20"/>
      <c r="V203" s="20"/>
      <c r="W203" s="19"/>
      <c r="X203" s="19"/>
      <c r="Y203" s="19"/>
      <c r="Z203" s="19"/>
    </row>
    <row r="204" s="1" customFormat="1" ht="63.75" hidden="1" spans="1:26">
      <c r="A204" s="17" t="s">
        <v>75</v>
      </c>
      <c r="B204" s="18"/>
      <c r="C204" s="18"/>
      <c r="D204" s="19"/>
      <c r="E204" s="18"/>
      <c r="F204" s="19">
        <f>SUM(F205:F206)</f>
        <v>0</v>
      </c>
      <c r="G204" s="19"/>
      <c r="H204" s="19"/>
      <c r="I204" s="19"/>
      <c r="J204" s="19"/>
      <c r="K204" s="19"/>
      <c r="L204" s="20"/>
      <c r="M204" s="20"/>
      <c r="N204" s="20"/>
      <c r="O204" s="20"/>
      <c r="P204" s="20">
        <f t="shared" ref="P204:U204" si="70">SUM(P205:P206)</f>
        <v>0</v>
      </c>
      <c r="Q204" s="20">
        <f t="shared" si="70"/>
        <v>0</v>
      </c>
      <c r="R204" s="20">
        <f t="shared" si="70"/>
        <v>0</v>
      </c>
      <c r="S204" s="20">
        <f t="shared" si="70"/>
        <v>0</v>
      </c>
      <c r="T204" s="20">
        <f t="shared" si="70"/>
        <v>0</v>
      </c>
      <c r="U204" s="20">
        <f t="shared" si="70"/>
        <v>0</v>
      </c>
      <c r="V204" s="20"/>
      <c r="W204" s="19"/>
      <c r="X204" s="19"/>
      <c r="Y204" s="19"/>
      <c r="Z204" s="19"/>
    </row>
    <row r="205" s="1" customFormat="1" hidden="1" spans="1:26">
      <c r="A205" s="20">
        <v>1</v>
      </c>
      <c r="B205" s="18"/>
      <c r="C205" s="18"/>
      <c r="D205" s="19"/>
      <c r="E205" s="18"/>
      <c r="F205" s="19"/>
      <c r="G205" s="19"/>
      <c r="H205" s="19"/>
      <c r="I205" s="19"/>
      <c r="J205" s="19"/>
      <c r="K205" s="19"/>
      <c r="L205" s="20"/>
      <c r="M205" s="20"/>
      <c r="N205" s="20"/>
      <c r="O205" s="20"/>
      <c r="P205" s="20">
        <f>Q205+V205</f>
        <v>0</v>
      </c>
      <c r="Q205" s="20">
        <f>SUM(R205:U205)</f>
        <v>0</v>
      </c>
      <c r="R205" s="20"/>
      <c r="S205" s="20"/>
      <c r="T205" s="20"/>
      <c r="U205" s="20"/>
      <c r="V205" s="20"/>
      <c r="W205" s="19"/>
      <c r="X205" s="19"/>
      <c r="Y205" s="19"/>
      <c r="Z205" s="19"/>
    </row>
    <row r="206" s="1" customFormat="1" hidden="1" spans="1:26">
      <c r="A206" s="20" t="s">
        <v>162</v>
      </c>
      <c r="B206" s="18"/>
      <c r="C206" s="18"/>
      <c r="D206" s="19"/>
      <c r="E206" s="18"/>
      <c r="F206" s="19"/>
      <c r="G206" s="19"/>
      <c r="H206" s="19"/>
      <c r="I206" s="19"/>
      <c r="J206" s="19"/>
      <c r="K206" s="19"/>
      <c r="L206" s="20"/>
      <c r="M206" s="20"/>
      <c r="N206" s="20"/>
      <c r="O206" s="20"/>
      <c r="P206" s="20">
        <f>Q206+V206</f>
        <v>0</v>
      </c>
      <c r="Q206" s="20">
        <f>SUM(R206:U206)</f>
        <v>0</v>
      </c>
      <c r="R206" s="20"/>
      <c r="S206" s="20"/>
      <c r="T206" s="20"/>
      <c r="U206" s="20"/>
      <c r="V206" s="20"/>
      <c r="W206" s="19"/>
      <c r="X206" s="19"/>
      <c r="Y206" s="19"/>
      <c r="Z206" s="19"/>
    </row>
    <row r="207" s="1" customFormat="1" ht="25.5" hidden="1" spans="1:26">
      <c r="A207" s="17" t="s">
        <v>76</v>
      </c>
      <c r="B207" s="18"/>
      <c r="C207" s="18"/>
      <c r="D207" s="19"/>
      <c r="E207" s="18"/>
      <c r="F207" s="19">
        <f>SUM(F208:F209)</f>
        <v>0</v>
      </c>
      <c r="G207" s="19"/>
      <c r="H207" s="19"/>
      <c r="I207" s="19"/>
      <c r="J207" s="19"/>
      <c r="K207" s="19"/>
      <c r="L207" s="20"/>
      <c r="M207" s="20"/>
      <c r="N207" s="20"/>
      <c r="O207" s="20"/>
      <c r="P207" s="20">
        <f t="shared" ref="P207:V207" si="71">SUM(P208:P209)</f>
        <v>0</v>
      </c>
      <c r="Q207" s="20">
        <f t="shared" si="71"/>
        <v>0</v>
      </c>
      <c r="R207" s="20">
        <f t="shared" si="71"/>
        <v>0</v>
      </c>
      <c r="S207" s="20">
        <f t="shared" si="71"/>
        <v>0</v>
      </c>
      <c r="T207" s="20">
        <f t="shared" si="71"/>
        <v>0</v>
      </c>
      <c r="U207" s="20">
        <f t="shared" si="71"/>
        <v>0</v>
      </c>
      <c r="V207" s="20">
        <f t="shared" si="71"/>
        <v>0</v>
      </c>
      <c r="W207" s="19"/>
      <c r="X207" s="19"/>
      <c r="Y207" s="19"/>
      <c r="Z207" s="19"/>
    </row>
    <row r="208" s="1" customFormat="1" hidden="1" spans="1:26">
      <c r="A208" s="20">
        <v>1</v>
      </c>
      <c r="B208" s="18"/>
      <c r="C208" s="18"/>
      <c r="D208" s="19"/>
      <c r="E208" s="18"/>
      <c r="F208" s="19"/>
      <c r="G208" s="19"/>
      <c r="H208" s="19"/>
      <c r="I208" s="19"/>
      <c r="J208" s="19"/>
      <c r="K208" s="19"/>
      <c r="L208" s="20"/>
      <c r="M208" s="20"/>
      <c r="N208" s="20"/>
      <c r="O208" s="20"/>
      <c r="P208" s="20">
        <f>Q208+V208</f>
        <v>0</v>
      </c>
      <c r="Q208" s="20">
        <f>SUM(R208:U208)</f>
        <v>0</v>
      </c>
      <c r="R208" s="20"/>
      <c r="S208" s="20"/>
      <c r="T208" s="20"/>
      <c r="U208" s="20"/>
      <c r="V208" s="20"/>
      <c r="W208" s="19"/>
      <c r="X208" s="19"/>
      <c r="Y208" s="19"/>
      <c r="Z208" s="19"/>
    </row>
    <row r="209" s="1" customFormat="1" hidden="1" spans="1:26">
      <c r="A209" s="20" t="s">
        <v>162</v>
      </c>
      <c r="B209" s="18"/>
      <c r="C209" s="18"/>
      <c r="D209" s="19"/>
      <c r="E209" s="18"/>
      <c r="F209" s="19"/>
      <c r="G209" s="19"/>
      <c r="H209" s="19"/>
      <c r="I209" s="19"/>
      <c r="J209" s="19"/>
      <c r="K209" s="19"/>
      <c r="L209" s="20"/>
      <c r="M209" s="20"/>
      <c r="N209" s="20"/>
      <c r="O209" s="20"/>
      <c r="P209" s="20">
        <f>Q209+V209</f>
        <v>0</v>
      </c>
      <c r="Q209" s="20">
        <f>SUM(R209:U209)</f>
        <v>0</v>
      </c>
      <c r="R209" s="20"/>
      <c r="S209" s="20"/>
      <c r="T209" s="20"/>
      <c r="U209" s="20"/>
      <c r="V209" s="20"/>
      <c r="W209" s="19"/>
      <c r="X209" s="19"/>
      <c r="Y209" s="19"/>
      <c r="Z209" s="19"/>
    </row>
    <row r="210" s="1" customFormat="1" ht="38.25" hidden="1" spans="1:26">
      <c r="A210" s="17" t="s">
        <v>77</v>
      </c>
      <c r="B210" s="18"/>
      <c r="C210" s="18"/>
      <c r="D210" s="19"/>
      <c r="E210" s="18"/>
      <c r="F210" s="19">
        <f>SUM(F211:F212)</f>
        <v>0</v>
      </c>
      <c r="G210" s="19"/>
      <c r="H210" s="19"/>
      <c r="I210" s="19"/>
      <c r="J210" s="19"/>
      <c r="K210" s="19"/>
      <c r="L210" s="20"/>
      <c r="M210" s="20"/>
      <c r="N210" s="20"/>
      <c r="O210" s="20"/>
      <c r="P210" s="20">
        <f t="shared" ref="P210:V210" si="72">SUM(P211:P212)</f>
        <v>0</v>
      </c>
      <c r="Q210" s="20">
        <f t="shared" si="72"/>
        <v>0</v>
      </c>
      <c r="R210" s="20">
        <f t="shared" si="72"/>
        <v>0</v>
      </c>
      <c r="S210" s="20">
        <f t="shared" si="72"/>
        <v>0</v>
      </c>
      <c r="T210" s="20">
        <f t="shared" si="72"/>
        <v>0</v>
      </c>
      <c r="U210" s="20">
        <f t="shared" si="72"/>
        <v>0</v>
      </c>
      <c r="V210" s="20">
        <f t="shared" si="72"/>
        <v>0</v>
      </c>
      <c r="W210" s="19"/>
      <c r="X210" s="19"/>
      <c r="Y210" s="19"/>
      <c r="Z210" s="19"/>
    </row>
    <row r="211" s="1" customFormat="1" hidden="1" spans="1:26">
      <c r="A211" s="20">
        <v>1</v>
      </c>
      <c r="B211" s="18"/>
      <c r="C211" s="18"/>
      <c r="D211" s="19"/>
      <c r="E211" s="18"/>
      <c r="F211" s="19"/>
      <c r="G211" s="19"/>
      <c r="H211" s="19"/>
      <c r="I211" s="19"/>
      <c r="J211" s="19"/>
      <c r="K211" s="19"/>
      <c r="L211" s="20"/>
      <c r="M211" s="20"/>
      <c r="N211" s="20"/>
      <c r="O211" s="20"/>
      <c r="P211" s="20">
        <f>Q211+V211</f>
        <v>0</v>
      </c>
      <c r="Q211" s="20">
        <f>SUM(R211:U211)</f>
        <v>0</v>
      </c>
      <c r="R211" s="20"/>
      <c r="S211" s="20"/>
      <c r="T211" s="20"/>
      <c r="U211" s="20"/>
      <c r="V211" s="20"/>
      <c r="W211" s="19"/>
      <c r="X211" s="19"/>
      <c r="Y211" s="19"/>
      <c r="Z211" s="19"/>
    </row>
    <row r="212" s="1" customFormat="1" hidden="1" spans="1:26">
      <c r="A212" s="20" t="s">
        <v>162</v>
      </c>
      <c r="B212" s="18"/>
      <c r="C212" s="18"/>
      <c r="D212" s="19"/>
      <c r="E212" s="18"/>
      <c r="F212" s="19"/>
      <c r="G212" s="19"/>
      <c r="H212" s="19"/>
      <c r="I212" s="19"/>
      <c r="J212" s="19"/>
      <c r="K212" s="19"/>
      <c r="L212" s="20"/>
      <c r="M212" s="20"/>
      <c r="N212" s="20"/>
      <c r="O212" s="20"/>
      <c r="P212" s="20">
        <f>Q212+V212</f>
        <v>0</v>
      </c>
      <c r="Q212" s="20">
        <f>SUM(R212:U212)</f>
        <v>0</v>
      </c>
      <c r="R212" s="20"/>
      <c r="S212" s="20"/>
      <c r="T212" s="20"/>
      <c r="U212" s="20"/>
      <c r="V212" s="20"/>
      <c r="W212" s="19"/>
      <c r="X212" s="19"/>
      <c r="Y212" s="19"/>
      <c r="Z212" s="19"/>
    </row>
    <row r="213" s="1" customFormat="1" ht="102" spans="1:26">
      <c r="A213" s="17" t="s">
        <v>78</v>
      </c>
      <c r="B213" s="18"/>
      <c r="C213" s="18"/>
      <c r="D213" s="19"/>
      <c r="E213" s="18"/>
      <c r="F213" s="19">
        <f>SUM(F214:F231)</f>
        <v>17</v>
      </c>
      <c r="G213" s="19"/>
      <c r="H213" s="19"/>
      <c r="I213" s="19"/>
      <c r="J213" s="19"/>
      <c r="K213" s="19"/>
      <c r="L213" s="20"/>
      <c r="M213" s="20"/>
      <c r="N213" s="20"/>
      <c r="O213" s="20"/>
      <c r="P213" s="20">
        <f>SUM(P214:P231)</f>
        <v>493.66</v>
      </c>
      <c r="Q213" s="20">
        <f t="shared" ref="Q213:V213" si="73">SUM(Q214:Q231)</f>
        <v>493.66</v>
      </c>
      <c r="R213" s="20">
        <f t="shared" si="73"/>
        <v>0</v>
      </c>
      <c r="S213" s="20">
        <f t="shared" si="73"/>
        <v>0</v>
      </c>
      <c r="T213" s="20">
        <f t="shared" si="73"/>
        <v>0</v>
      </c>
      <c r="U213" s="20">
        <f t="shared" si="73"/>
        <v>493.66</v>
      </c>
      <c r="V213" s="20">
        <f t="shared" si="73"/>
        <v>0</v>
      </c>
      <c r="W213" s="19"/>
      <c r="X213" s="19"/>
      <c r="Y213" s="19"/>
      <c r="Z213" s="19"/>
    </row>
    <row r="214" s="1" customFormat="1" ht="127.5" spans="1:26">
      <c r="A214" s="20">
        <v>1</v>
      </c>
      <c r="B214" s="18" t="s">
        <v>429</v>
      </c>
      <c r="C214" s="18" t="s">
        <v>430</v>
      </c>
      <c r="D214" s="19" t="s">
        <v>160</v>
      </c>
      <c r="E214" s="18" t="s">
        <v>431</v>
      </c>
      <c r="F214" s="19">
        <v>1</v>
      </c>
      <c r="G214" s="19" t="s">
        <v>146</v>
      </c>
      <c r="H214" s="19" t="s">
        <v>432</v>
      </c>
      <c r="I214" s="19" t="s">
        <v>139</v>
      </c>
      <c r="J214" s="19" t="s">
        <v>139</v>
      </c>
      <c r="K214" s="19" t="s">
        <v>139</v>
      </c>
      <c r="L214" s="20">
        <v>49</v>
      </c>
      <c r="M214" s="20">
        <v>132</v>
      </c>
      <c r="N214" s="20">
        <v>706</v>
      </c>
      <c r="O214" s="20">
        <v>2453</v>
      </c>
      <c r="P214" s="20">
        <v>18.6</v>
      </c>
      <c r="Q214" s="20">
        <v>18.6</v>
      </c>
      <c r="R214" s="20">
        <v>0</v>
      </c>
      <c r="S214" s="20">
        <v>0</v>
      </c>
      <c r="T214" s="20">
        <v>0</v>
      </c>
      <c r="U214" s="20">
        <v>18.6</v>
      </c>
      <c r="V214" s="20"/>
      <c r="W214" s="19" t="s">
        <v>140</v>
      </c>
      <c r="X214" s="19" t="s">
        <v>140</v>
      </c>
      <c r="Y214" s="19" t="s">
        <v>170</v>
      </c>
      <c r="Z214" s="19"/>
    </row>
    <row r="215" s="1" customFormat="1" ht="63.75" spans="1:26">
      <c r="A215" s="20">
        <v>2</v>
      </c>
      <c r="B215" s="18" t="s">
        <v>433</v>
      </c>
      <c r="C215" s="18" t="s">
        <v>434</v>
      </c>
      <c r="D215" s="19" t="s">
        <v>160</v>
      </c>
      <c r="E215" s="18" t="s">
        <v>435</v>
      </c>
      <c r="F215" s="19">
        <v>1</v>
      </c>
      <c r="G215" s="19" t="s">
        <v>146</v>
      </c>
      <c r="H215" s="19" t="s">
        <v>436</v>
      </c>
      <c r="I215" s="19" t="s">
        <v>139</v>
      </c>
      <c r="J215" s="19" t="s">
        <v>139</v>
      </c>
      <c r="K215" s="19" t="s">
        <v>139</v>
      </c>
      <c r="L215" s="20">
        <v>67</v>
      </c>
      <c r="M215" s="20">
        <v>193</v>
      </c>
      <c r="N215" s="20">
        <v>642</v>
      </c>
      <c r="O215" s="20">
        <v>2388</v>
      </c>
      <c r="P215" s="20">
        <v>26</v>
      </c>
      <c r="Q215" s="20">
        <v>26</v>
      </c>
      <c r="R215" s="20">
        <v>0</v>
      </c>
      <c r="S215" s="20">
        <v>0</v>
      </c>
      <c r="T215" s="20">
        <v>0</v>
      </c>
      <c r="U215" s="20">
        <v>26</v>
      </c>
      <c r="V215" s="20"/>
      <c r="W215" s="19" t="s">
        <v>140</v>
      </c>
      <c r="X215" s="19" t="s">
        <v>140</v>
      </c>
      <c r="Y215" s="19" t="s">
        <v>170</v>
      </c>
      <c r="Z215" s="19"/>
    </row>
    <row r="216" s="1" customFormat="1" ht="63.75" spans="1:26">
      <c r="A216" s="20">
        <v>3</v>
      </c>
      <c r="B216" s="18" t="s">
        <v>437</v>
      </c>
      <c r="C216" s="18" t="s">
        <v>438</v>
      </c>
      <c r="D216" s="19" t="s">
        <v>160</v>
      </c>
      <c r="E216" s="18" t="s">
        <v>439</v>
      </c>
      <c r="F216" s="19">
        <v>1</v>
      </c>
      <c r="G216" s="19" t="s">
        <v>146</v>
      </c>
      <c r="H216" s="19" t="s">
        <v>440</v>
      </c>
      <c r="I216" s="19" t="s">
        <v>139</v>
      </c>
      <c r="J216" s="19" t="s">
        <v>139</v>
      </c>
      <c r="K216" s="19" t="s">
        <v>139</v>
      </c>
      <c r="L216" s="20">
        <v>54</v>
      </c>
      <c r="M216" s="20">
        <v>144</v>
      </c>
      <c r="N216" s="20">
        <v>540</v>
      </c>
      <c r="O216" s="20">
        <v>1923</v>
      </c>
      <c r="P216" s="20">
        <v>40.6</v>
      </c>
      <c r="Q216" s="20">
        <v>40.6</v>
      </c>
      <c r="R216" s="20">
        <v>0</v>
      </c>
      <c r="S216" s="20">
        <v>0</v>
      </c>
      <c r="T216" s="20">
        <v>0</v>
      </c>
      <c r="U216" s="20">
        <v>40.6</v>
      </c>
      <c r="V216" s="20"/>
      <c r="W216" s="19" t="s">
        <v>140</v>
      </c>
      <c r="X216" s="19" t="s">
        <v>140</v>
      </c>
      <c r="Y216" s="19" t="s">
        <v>170</v>
      </c>
      <c r="Z216" s="19"/>
    </row>
    <row r="217" s="1" customFormat="1" ht="63.75" spans="1:26">
      <c r="A217" s="20">
        <v>4</v>
      </c>
      <c r="B217" s="18" t="s">
        <v>441</v>
      </c>
      <c r="C217" s="18" t="s">
        <v>442</v>
      </c>
      <c r="D217" s="19" t="s">
        <v>160</v>
      </c>
      <c r="E217" s="18" t="s">
        <v>443</v>
      </c>
      <c r="F217" s="19">
        <v>1</v>
      </c>
      <c r="G217" s="19" t="s">
        <v>136</v>
      </c>
      <c r="H217" s="19" t="s">
        <v>444</v>
      </c>
      <c r="I217" s="19" t="s">
        <v>139</v>
      </c>
      <c r="J217" s="19" t="s">
        <v>138</v>
      </c>
      <c r="K217" s="19" t="s">
        <v>139</v>
      </c>
      <c r="L217" s="20">
        <v>74</v>
      </c>
      <c r="M217" s="20">
        <v>228</v>
      </c>
      <c r="N217" s="20">
        <v>515</v>
      </c>
      <c r="O217" s="20">
        <v>2022</v>
      </c>
      <c r="P217" s="20">
        <v>58.5</v>
      </c>
      <c r="Q217" s="20">
        <v>58.5</v>
      </c>
      <c r="R217" s="20">
        <v>0</v>
      </c>
      <c r="S217" s="20">
        <v>0</v>
      </c>
      <c r="T217" s="20">
        <v>0</v>
      </c>
      <c r="U217" s="20">
        <v>58.5</v>
      </c>
      <c r="V217" s="20"/>
      <c r="W217" s="19" t="s">
        <v>140</v>
      </c>
      <c r="X217" s="19" t="s">
        <v>140</v>
      </c>
      <c r="Y217" s="19" t="s">
        <v>170</v>
      </c>
      <c r="Z217" s="19"/>
    </row>
    <row r="218" s="1" customFormat="1" ht="76.5" spans="1:26">
      <c r="A218" s="20">
        <v>5</v>
      </c>
      <c r="B218" s="18" t="s">
        <v>445</v>
      </c>
      <c r="C218" s="18" t="s">
        <v>446</v>
      </c>
      <c r="D218" s="19" t="s">
        <v>160</v>
      </c>
      <c r="E218" s="18" t="s">
        <v>447</v>
      </c>
      <c r="F218" s="19">
        <v>1</v>
      </c>
      <c r="G218" s="19" t="s">
        <v>136</v>
      </c>
      <c r="H218" s="19" t="s">
        <v>309</v>
      </c>
      <c r="I218" s="19" t="s">
        <v>138</v>
      </c>
      <c r="J218" s="19" t="s">
        <v>138</v>
      </c>
      <c r="K218" s="19" t="s">
        <v>138</v>
      </c>
      <c r="L218" s="20">
        <v>108</v>
      </c>
      <c r="M218" s="20">
        <v>351</v>
      </c>
      <c r="N218" s="20">
        <v>529</v>
      </c>
      <c r="O218" s="20">
        <v>2011</v>
      </c>
      <c r="P218" s="20">
        <v>13.5</v>
      </c>
      <c r="Q218" s="20">
        <v>13.5</v>
      </c>
      <c r="R218" s="20">
        <v>0</v>
      </c>
      <c r="S218" s="20">
        <v>0</v>
      </c>
      <c r="T218" s="20">
        <v>0</v>
      </c>
      <c r="U218" s="20">
        <v>13.5</v>
      </c>
      <c r="V218" s="20"/>
      <c r="W218" s="19" t="s">
        <v>140</v>
      </c>
      <c r="X218" s="19" t="s">
        <v>140</v>
      </c>
      <c r="Y218" s="19" t="s">
        <v>170</v>
      </c>
      <c r="Z218" s="19"/>
    </row>
    <row r="219" s="1" customFormat="1" ht="89.25" spans="1:26">
      <c r="A219" s="20">
        <v>6</v>
      </c>
      <c r="B219" s="18" t="s">
        <v>448</v>
      </c>
      <c r="C219" s="18" t="s">
        <v>449</v>
      </c>
      <c r="D219" s="19" t="s">
        <v>160</v>
      </c>
      <c r="E219" s="18" t="s">
        <v>450</v>
      </c>
      <c r="F219" s="19">
        <v>1</v>
      </c>
      <c r="G219" s="19" t="s">
        <v>136</v>
      </c>
      <c r="H219" s="19" t="s">
        <v>451</v>
      </c>
      <c r="I219" s="19" t="s">
        <v>138</v>
      </c>
      <c r="J219" s="19" t="s">
        <v>138</v>
      </c>
      <c r="K219" s="19" t="s">
        <v>138</v>
      </c>
      <c r="L219" s="20">
        <v>135</v>
      </c>
      <c r="M219" s="20">
        <v>362</v>
      </c>
      <c r="N219" s="20">
        <v>465</v>
      </c>
      <c r="O219" s="20">
        <v>1506</v>
      </c>
      <c r="P219" s="20">
        <v>22</v>
      </c>
      <c r="Q219" s="20">
        <v>22</v>
      </c>
      <c r="R219" s="20">
        <v>0</v>
      </c>
      <c r="S219" s="20">
        <v>0</v>
      </c>
      <c r="T219" s="20">
        <v>0</v>
      </c>
      <c r="U219" s="20">
        <v>22</v>
      </c>
      <c r="V219" s="20"/>
      <c r="W219" s="19" t="s">
        <v>140</v>
      </c>
      <c r="X219" s="19" t="s">
        <v>140</v>
      </c>
      <c r="Y219" s="19" t="s">
        <v>170</v>
      </c>
      <c r="Z219" s="19"/>
    </row>
    <row r="220" s="1" customFormat="1" ht="63.75" spans="1:26">
      <c r="A220" s="20">
        <v>7</v>
      </c>
      <c r="B220" s="18" t="s">
        <v>452</v>
      </c>
      <c r="C220" s="18" t="s">
        <v>453</v>
      </c>
      <c r="D220" s="19" t="s">
        <v>160</v>
      </c>
      <c r="E220" s="18" t="s">
        <v>454</v>
      </c>
      <c r="F220" s="19">
        <v>1</v>
      </c>
      <c r="G220" s="19" t="s">
        <v>136</v>
      </c>
      <c r="H220" s="19" t="s">
        <v>291</v>
      </c>
      <c r="I220" s="19" t="s">
        <v>139</v>
      </c>
      <c r="J220" s="19" t="s">
        <v>138</v>
      </c>
      <c r="K220" s="19" t="s">
        <v>139</v>
      </c>
      <c r="L220" s="20">
        <v>51</v>
      </c>
      <c r="M220" s="20">
        <v>162</v>
      </c>
      <c r="N220" s="20">
        <v>497</v>
      </c>
      <c r="O220" s="20">
        <v>1912</v>
      </c>
      <c r="P220" s="20">
        <v>23.4</v>
      </c>
      <c r="Q220" s="20">
        <v>23.4</v>
      </c>
      <c r="R220" s="20">
        <v>0</v>
      </c>
      <c r="S220" s="20">
        <v>0</v>
      </c>
      <c r="T220" s="20">
        <v>0</v>
      </c>
      <c r="U220" s="20">
        <v>23.4</v>
      </c>
      <c r="V220" s="20"/>
      <c r="W220" s="19" t="s">
        <v>140</v>
      </c>
      <c r="X220" s="19" t="s">
        <v>140</v>
      </c>
      <c r="Y220" s="19" t="s">
        <v>170</v>
      </c>
      <c r="Z220" s="19"/>
    </row>
    <row r="221" s="1" customFormat="1" ht="63.75" spans="1:26">
      <c r="A221" s="20">
        <v>8</v>
      </c>
      <c r="B221" s="18" t="s">
        <v>455</v>
      </c>
      <c r="C221" s="18" t="s">
        <v>456</v>
      </c>
      <c r="D221" s="19" t="s">
        <v>160</v>
      </c>
      <c r="E221" s="18" t="s">
        <v>457</v>
      </c>
      <c r="F221" s="19">
        <v>1</v>
      </c>
      <c r="G221" s="19" t="s">
        <v>136</v>
      </c>
      <c r="H221" s="19" t="s">
        <v>137</v>
      </c>
      <c r="I221" s="19" t="s">
        <v>139</v>
      </c>
      <c r="J221" s="19" t="s">
        <v>138</v>
      </c>
      <c r="K221" s="19" t="s">
        <v>139</v>
      </c>
      <c r="L221" s="20">
        <v>104</v>
      </c>
      <c r="M221" s="20">
        <v>337</v>
      </c>
      <c r="N221" s="20">
        <v>536</v>
      </c>
      <c r="O221" s="20">
        <v>1956</v>
      </c>
      <c r="P221" s="20">
        <v>81</v>
      </c>
      <c r="Q221" s="20">
        <v>81</v>
      </c>
      <c r="R221" s="20">
        <v>0</v>
      </c>
      <c r="S221" s="20">
        <v>0</v>
      </c>
      <c r="T221" s="20">
        <v>0</v>
      </c>
      <c r="U221" s="20">
        <v>81</v>
      </c>
      <c r="V221" s="20"/>
      <c r="W221" s="19" t="s">
        <v>140</v>
      </c>
      <c r="X221" s="19" t="s">
        <v>140</v>
      </c>
      <c r="Y221" s="19" t="s">
        <v>170</v>
      </c>
      <c r="Z221" s="19"/>
    </row>
    <row r="222" s="1" customFormat="1" ht="63.75" spans="1:26">
      <c r="A222" s="20">
        <v>9</v>
      </c>
      <c r="B222" s="18" t="s">
        <v>458</v>
      </c>
      <c r="C222" s="18" t="s">
        <v>459</v>
      </c>
      <c r="D222" s="19" t="s">
        <v>160</v>
      </c>
      <c r="E222" s="18" t="s">
        <v>460</v>
      </c>
      <c r="F222" s="19">
        <v>1</v>
      </c>
      <c r="G222" s="19" t="s">
        <v>136</v>
      </c>
      <c r="H222" s="19" t="s">
        <v>342</v>
      </c>
      <c r="I222" s="19" t="s">
        <v>139</v>
      </c>
      <c r="J222" s="19" t="s">
        <v>138</v>
      </c>
      <c r="K222" s="19" t="s">
        <v>139</v>
      </c>
      <c r="L222" s="20">
        <v>63</v>
      </c>
      <c r="M222" s="20">
        <v>211</v>
      </c>
      <c r="N222" s="20">
        <v>471</v>
      </c>
      <c r="O222" s="20">
        <v>1826</v>
      </c>
      <c r="P222" s="20">
        <v>23.4</v>
      </c>
      <c r="Q222" s="20">
        <v>23.4</v>
      </c>
      <c r="R222" s="20">
        <v>0</v>
      </c>
      <c r="S222" s="20">
        <v>0</v>
      </c>
      <c r="T222" s="20">
        <v>0</v>
      </c>
      <c r="U222" s="20">
        <v>23.4</v>
      </c>
      <c r="V222" s="20"/>
      <c r="W222" s="19" t="s">
        <v>140</v>
      </c>
      <c r="X222" s="19" t="s">
        <v>140</v>
      </c>
      <c r="Y222" s="19" t="s">
        <v>170</v>
      </c>
      <c r="Z222" s="19"/>
    </row>
    <row r="223" s="1" customFormat="1" ht="114.75" spans="1:26">
      <c r="A223" s="20">
        <v>10</v>
      </c>
      <c r="B223" s="18" t="s">
        <v>461</v>
      </c>
      <c r="C223" s="18" t="s">
        <v>462</v>
      </c>
      <c r="D223" s="19" t="s">
        <v>160</v>
      </c>
      <c r="E223" s="18" t="s">
        <v>463</v>
      </c>
      <c r="F223" s="19">
        <v>1</v>
      </c>
      <c r="G223" s="19" t="s">
        <v>136</v>
      </c>
      <c r="H223" s="19" t="s">
        <v>151</v>
      </c>
      <c r="I223" s="19" t="s">
        <v>139</v>
      </c>
      <c r="J223" s="19" t="s">
        <v>138</v>
      </c>
      <c r="K223" s="19" t="s">
        <v>139</v>
      </c>
      <c r="L223" s="20">
        <v>56</v>
      </c>
      <c r="M223" s="20">
        <v>164</v>
      </c>
      <c r="N223" s="20">
        <v>501</v>
      </c>
      <c r="O223" s="20">
        <v>1815</v>
      </c>
      <c r="P223" s="20">
        <v>5.8</v>
      </c>
      <c r="Q223" s="20">
        <v>5.8</v>
      </c>
      <c r="R223" s="20">
        <v>0</v>
      </c>
      <c r="S223" s="20">
        <v>0</v>
      </c>
      <c r="T223" s="20">
        <v>0</v>
      </c>
      <c r="U223" s="20">
        <v>5.8</v>
      </c>
      <c r="V223" s="20"/>
      <c r="W223" s="19" t="s">
        <v>140</v>
      </c>
      <c r="X223" s="19" t="s">
        <v>140</v>
      </c>
      <c r="Y223" s="19" t="s">
        <v>170</v>
      </c>
      <c r="Z223" s="19"/>
    </row>
    <row r="224" s="1" customFormat="1" ht="63.75" spans="1:26">
      <c r="A224" s="20">
        <v>11</v>
      </c>
      <c r="B224" s="18" t="s">
        <v>464</v>
      </c>
      <c r="C224" s="18" t="s">
        <v>465</v>
      </c>
      <c r="D224" s="19" t="s">
        <v>160</v>
      </c>
      <c r="E224" s="18" t="s">
        <v>466</v>
      </c>
      <c r="F224" s="19">
        <v>1</v>
      </c>
      <c r="G224" s="19" t="s">
        <v>136</v>
      </c>
      <c r="H224" s="19" t="s">
        <v>467</v>
      </c>
      <c r="I224" s="19" t="s">
        <v>139</v>
      </c>
      <c r="J224" s="19" t="s">
        <v>138</v>
      </c>
      <c r="K224" s="19" t="s">
        <v>139</v>
      </c>
      <c r="L224" s="20">
        <v>46</v>
      </c>
      <c r="M224" s="20">
        <v>148</v>
      </c>
      <c r="N224" s="20">
        <v>354</v>
      </c>
      <c r="O224" s="20">
        <v>1396</v>
      </c>
      <c r="P224" s="20">
        <v>13.26</v>
      </c>
      <c r="Q224" s="20">
        <v>13.26</v>
      </c>
      <c r="R224" s="20">
        <v>0</v>
      </c>
      <c r="S224" s="20">
        <v>0</v>
      </c>
      <c r="T224" s="20">
        <v>0</v>
      </c>
      <c r="U224" s="20">
        <v>13.26</v>
      </c>
      <c r="V224" s="20"/>
      <c r="W224" s="19" t="s">
        <v>140</v>
      </c>
      <c r="X224" s="19" t="s">
        <v>140</v>
      </c>
      <c r="Y224" s="19" t="s">
        <v>170</v>
      </c>
      <c r="Z224" s="19"/>
    </row>
    <row r="225" s="1" customFormat="1" ht="63.75" spans="1:26">
      <c r="A225" s="20">
        <v>12</v>
      </c>
      <c r="B225" s="18" t="s">
        <v>468</v>
      </c>
      <c r="C225" s="18" t="s">
        <v>469</v>
      </c>
      <c r="D225" s="19" t="s">
        <v>160</v>
      </c>
      <c r="E225" s="18" t="s">
        <v>470</v>
      </c>
      <c r="F225" s="19">
        <v>1</v>
      </c>
      <c r="G225" s="19" t="s">
        <v>136</v>
      </c>
      <c r="H225" s="19" t="s">
        <v>333</v>
      </c>
      <c r="I225" s="19" t="s">
        <v>139</v>
      </c>
      <c r="J225" s="19" t="s">
        <v>138</v>
      </c>
      <c r="K225" s="19" t="s">
        <v>139</v>
      </c>
      <c r="L225" s="20">
        <v>52</v>
      </c>
      <c r="M225" s="20">
        <v>174</v>
      </c>
      <c r="N225" s="20">
        <v>520</v>
      </c>
      <c r="O225" s="20">
        <v>2024</v>
      </c>
      <c r="P225" s="20">
        <v>46.8</v>
      </c>
      <c r="Q225" s="20">
        <v>46.8</v>
      </c>
      <c r="R225" s="20">
        <v>0</v>
      </c>
      <c r="S225" s="20">
        <v>0</v>
      </c>
      <c r="T225" s="20">
        <v>0</v>
      </c>
      <c r="U225" s="20">
        <v>46.8</v>
      </c>
      <c r="V225" s="20"/>
      <c r="W225" s="19" t="s">
        <v>140</v>
      </c>
      <c r="X225" s="19" t="s">
        <v>140</v>
      </c>
      <c r="Y225" s="19" t="s">
        <v>170</v>
      </c>
      <c r="Z225" s="19"/>
    </row>
    <row r="226" s="1" customFormat="1" ht="63.75" spans="1:26">
      <c r="A226" s="20">
        <v>13</v>
      </c>
      <c r="B226" s="18" t="s">
        <v>471</v>
      </c>
      <c r="C226" s="18" t="s">
        <v>472</v>
      </c>
      <c r="D226" s="19" t="s">
        <v>160</v>
      </c>
      <c r="E226" s="18" t="s">
        <v>473</v>
      </c>
      <c r="F226" s="19">
        <v>1</v>
      </c>
      <c r="G226" s="19" t="s">
        <v>136</v>
      </c>
      <c r="H226" s="19" t="s">
        <v>185</v>
      </c>
      <c r="I226" s="19" t="s">
        <v>139</v>
      </c>
      <c r="J226" s="19" t="s">
        <v>138</v>
      </c>
      <c r="K226" s="19" t="s">
        <v>139</v>
      </c>
      <c r="L226" s="20">
        <v>62</v>
      </c>
      <c r="M226" s="20">
        <v>210</v>
      </c>
      <c r="N226" s="20">
        <v>418</v>
      </c>
      <c r="O226" s="20">
        <v>1583</v>
      </c>
      <c r="P226" s="20">
        <v>13</v>
      </c>
      <c r="Q226" s="20">
        <v>13</v>
      </c>
      <c r="R226" s="20">
        <v>0</v>
      </c>
      <c r="S226" s="20">
        <v>0</v>
      </c>
      <c r="T226" s="20">
        <v>0</v>
      </c>
      <c r="U226" s="20">
        <v>13</v>
      </c>
      <c r="V226" s="20"/>
      <c r="W226" s="19" t="s">
        <v>140</v>
      </c>
      <c r="X226" s="19" t="s">
        <v>140</v>
      </c>
      <c r="Y226" s="19" t="s">
        <v>170</v>
      </c>
      <c r="Z226" s="19"/>
    </row>
    <row r="227" s="1" customFormat="1" ht="63.75" spans="1:26">
      <c r="A227" s="20">
        <v>14</v>
      </c>
      <c r="B227" s="18" t="s">
        <v>474</v>
      </c>
      <c r="C227" s="18" t="s">
        <v>475</v>
      </c>
      <c r="D227" s="19" t="s">
        <v>160</v>
      </c>
      <c r="E227" s="18" t="s">
        <v>476</v>
      </c>
      <c r="F227" s="19">
        <v>1</v>
      </c>
      <c r="G227" s="19" t="s">
        <v>136</v>
      </c>
      <c r="H227" s="19" t="s">
        <v>151</v>
      </c>
      <c r="I227" s="19" t="s">
        <v>139</v>
      </c>
      <c r="J227" s="19" t="s">
        <v>138</v>
      </c>
      <c r="K227" s="19" t="s">
        <v>139</v>
      </c>
      <c r="L227" s="20">
        <v>56</v>
      </c>
      <c r="M227" s="20">
        <v>164</v>
      </c>
      <c r="N227" s="20">
        <v>501</v>
      </c>
      <c r="O227" s="20">
        <v>1815</v>
      </c>
      <c r="P227" s="20">
        <v>60</v>
      </c>
      <c r="Q227" s="20">
        <v>60</v>
      </c>
      <c r="R227" s="20">
        <v>0</v>
      </c>
      <c r="S227" s="20">
        <v>0</v>
      </c>
      <c r="T227" s="20">
        <v>0</v>
      </c>
      <c r="U227" s="20">
        <v>60</v>
      </c>
      <c r="V227" s="20"/>
      <c r="W227" s="19" t="s">
        <v>140</v>
      </c>
      <c r="X227" s="19" t="s">
        <v>140</v>
      </c>
      <c r="Y227" s="19" t="s">
        <v>170</v>
      </c>
      <c r="Z227" s="19"/>
    </row>
    <row r="228" s="1" customFormat="1" ht="127.5" spans="1:26">
      <c r="A228" s="20">
        <v>15</v>
      </c>
      <c r="B228" s="18" t="s">
        <v>477</v>
      </c>
      <c r="C228" s="18" t="s">
        <v>478</v>
      </c>
      <c r="D228" s="19" t="s">
        <v>160</v>
      </c>
      <c r="E228" s="18" t="s">
        <v>479</v>
      </c>
      <c r="F228" s="19">
        <v>1</v>
      </c>
      <c r="G228" s="19" t="s">
        <v>268</v>
      </c>
      <c r="H228" s="19" t="s">
        <v>480</v>
      </c>
      <c r="I228" s="19" t="s">
        <v>139</v>
      </c>
      <c r="J228" s="19" t="s">
        <v>138</v>
      </c>
      <c r="K228" s="19" t="s">
        <v>139</v>
      </c>
      <c r="L228" s="20">
        <v>51</v>
      </c>
      <c r="M228" s="20">
        <v>158</v>
      </c>
      <c r="N228" s="20">
        <v>174</v>
      </c>
      <c r="O228" s="20">
        <v>631</v>
      </c>
      <c r="P228" s="20">
        <v>10</v>
      </c>
      <c r="Q228" s="20">
        <v>10</v>
      </c>
      <c r="R228" s="20">
        <v>0</v>
      </c>
      <c r="S228" s="20">
        <v>0</v>
      </c>
      <c r="T228" s="20">
        <v>0</v>
      </c>
      <c r="U228" s="20">
        <v>10</v>
      </c>
      <c r="V228" s="20"/>
      <c r="W228" s="19" t="s">
        <v>140</v>
      </c>
      <c r="X228" s="19" t="s">
        <v>140</v>
      </c>
      <c r="Y228" s="19" t="s">
        <v>170</v>
      </c>
      <c r="Z228" s="19"/>
    </row>
    <row r="229" s="1" customFormat="1" ht="75" customHeight="1" spans="1:26">
      <c r="A229" s="20">
        <v>16</v>
      </c>
      <c r="B229" s="18" t="s">
        <v>481</v>
      </c>
      <c r="C229" s="18" t="s">
        <v>482</v>
      </c>
      <c r="D229" s="19" t="s">
        <v>160</v>
      </c>
      <c r="E229" s="18" t="s">
        <v>483</v>
      </c>
      <c r="F229" s="19">
        <v>1</v>
      </c>
      <c r="G229" s="19" t="s">
        <v>328</v>
      </c>
      <c r="H229" s="19" t="s">
        <v>329</v>
      </c>
      <c r="I229" s="19" t="s">
        <v>139</v>
      </c>
      <c r="J229" s="19" t="s">
        <v>139</v>
      </c>
      <c r="K229" s="19" t="s">
        <v>139</v>
      </c>
      <c r="L229" s="20">
        <v>40</v>
      </c>
      <c r="M229" s="20">
        <v>109</v>
      </c>
      <c r="N229" s="20">
        <v>318</v>
      </c>
      <c r="O229" s="20">
        <v>1083</v>
      </c>
      <c r="P229" s="20">
        <v>25.8</v>
      </c>
      <c r="Q229" s="20">
        <v>25.8</v>
      </c>
      <c r="R229" s="20">
        <v>0</v>
      </c>
      <c r="S229" s="20">
        <v>0</v>
      </c>
      <c r="T229" s="20">
        <v>0</v>
      </c>
      <c r="U229" s="20">
        <v>25.8</v>
      </c>
      <c r="V229" s="20"/>
      <c r="W229" s="19" t="s">
        <v>140</v>
      </c>
      <c r="X229" s="19" t="s">
        <v>140</v>
      </c>
      <c r="Y229" s="19" t="s">
        <v>170</v>
      </c>
      <c r="Z229" s="19"/>
    </row>
    <row r="230" s="1" customFormat="1" ht="63.75" spans="1:26">
      <c r="A230" s="20">
        <v>17</v>
      </c>
      <c r="B230" s="18" t="s">
        <v>484</v>
      </c>
      <c r="C230" s="18" t="s">
        <v>485</v>
      </c>
      <c r="D230" s="19" t="s">
        <v>160</v>
      </c>
      <c r="E230" s="18" t="s">
        <v>486</v>
      </c>
      <c r="F230" s="19">
        <v>1</v>
      </c>
      <c r="G230" s="19" t="s">
        <v>328</v>
      </c>
      <c r="H230" s="19" t="s">
        <v>487</v>
      </c>
      <c r="I230" s="19" t="s">
        <v>139</v>
      </c>
      <c r="J230" s="19" t="s">
        <v>139</v>
      </c>
      <c r="K230" s="19" t="s">
        <v>139</v>
      </c>
      <c r="L230" s="20">
        <v>18</v>
      </c>
      <c r="M230" s="20">
        <v>44</v>
      </c>
      <c r="N230" s="20">
        <v>113</v>
      </c>
      <c r="O230" s="20">
        <v>370</v>
      </c>
      <c r="P230" s="20">
        <v>12</v>
      </c>
      <c r="Q230" s="20">
        <v>12</v>
      </c>
      <c r="R230" s="20">
        <v>0</v>
      </c>
      <c r="S230" s="20">
        <v>0</v>
      </c>
      <c r="T230" s="20">
        <v>0</v>
      </c>
      <c r="U230" s="20">
        <v>12</v>
      </c>
      <c r="V230" s="20"/>
      <c r="W230" s="19" t="s">
        <v>140</v>
      </c>
      <c r="X230" s="19" t="s">
        <v>140</v>
      </c>
      <c r="Y230" s="19" t="s">
        <v>170</v>
      </c>
      <c r="Z230" s="19"/>
    </row>
    <row r="231" s="1" customFormat="1" ht="21" hidden="1" customHeight="1" spans="1:26">
      <c r="A231" s="20" t="s">
        <v>162</v>
      </c>
      <c r="B231" s="18"/>
      <c r="C231" s="18"/>
      <c r="D231" s="19"/>
      <c r="E231" s="18"/>
      <c r="F231" s="19"/>
      <c r="G231" s="19"/>
      <c r="H231" s="19"/>
      <c r="I231" s="19"/>
      <c r="J231" s="19"/>
      <c r="K231" s="19"/>
      <c r="L231" s="20"/>
      <c r="M231" s="20"/>
      <c r="N231" s="20"/>
      <c r="O231" s="20"/>
      <c r="P231" s="20">
        <f>Q231+V231</f>
        <v>0</v>
      </c>
      <c r="Q231" s="20">
        <f>SUM(R231:U231)</f>
        <v>0</v>
      </c>
      <c r="R231" s="20"/>
      <c r="S231" s="20"/>
      <c r="T231" s="20"/>
      <c r="U231" s="20"/>
      <c r="V231" s="20"/>
      <c r="W231" s="19"/>
      <c r="X231" s="19"/>
      <c r="Y231" s="19"/>
      <c r="Z231" s="19"/>
    </row>
    <row r="232" s="1" customFormat="1" ht="25.5" spans="1:26">
      <c r="A232" s="19" t="s">
        <v>79</v>
      </c>
      <c r="B232" s="18"/>
      <c r="C232" s="18"/>
      <c r="D232" s="19"/>
      <c r="E232" s="18"/>
      <c r="F232" s="19">
        <f>F233</f>
        <v>1</v>
      </c>
      <c r="G232" s="19"/>
      <c r="H232" s="19"/>
      <c r="I232" s="19"/>
      <c r="J232" s="19"/>
      <c r="K232" s="19"/>
      <c r="L232" s="20"/>
      <c r="M232" s="20"/>
      <c r="N232" s="20"/>
      <c r="O232" s="20"/>
      <c r="P232" s="20">
        <f t="shared" ref="P232:V232" si="74">P233</f>
        <v>21</v>
      </c>
      <c r="Q232" s="20">
        <f t="shared" si="74"/>
        <v>21</v>
      </c>
      <c r="R232" s="20">
        <f t="shared" si="74"/>
        <v>0</v>
      </c>
      <c r="S232" s="20">
        <f t="shared" si="74"/>
        <v>0</v>
      </c>
      <c r="T232" s="20">
        <f t="shared" si="74"/>
        <v>0</v>
      </c>
      <c r="U232" s="20">
        <f t="shared" si="74"/>
        <v>21</v>
      </c>
      <c r="V232" s="20">
        <f t="shared" si="74"/>
        <v>0</v>
      </c>
      <c r="W232" s="19"/>
      <c r="X232" s="19"/>
      <c r="Y232" s="19"/>
      <c r="Z232" s="19"/>
    </row>
    <row r="233" s="1" customFormat="1" ht="25.5" spans="1:26">
      <c r="A233" s="23" t="s">
        <v>80</v>
      </c>
      <c r="B233" s="18"/>
      <c r="C233" s="18"/>
      <c r="D233" s="19"/>
      <c r="E233" s="18"/>
      <c r="F233" s="19">
        <f>F234+F237+F240</f>
        <v>1</v>
      </c>
      <c r="G233" s="19"/>
      <c r="H233" s="19"/>
      <c r="I233" s="19"/>
      <c r="J233" s="19"/>
      <c r="K233" s="19"/>
      <c r="L233" s="20"/>
      <c r="M233" s="20"/>
      <c r="N233" s="20"/>
      <c r="O233" s="20"/>
      <c r="P233" s="20">
        <f t="shared" ref="P233:V233" si="75">P234+P237+P240</f>
        <v>21</v>
      </c>
      <c r="Q233" s="20">
        <f t="shared" si="75"/>
        <v>21</v>
      </c>
      <c r="R233" s="20">
        <f t="shared" si="75"/>
        <v>0</v>
      </c>
      <c r="S233" s="20">
        <f t="shared" si="75"/>
        <v>0</v>
      </c>
      <c r="T233" s="20">
        <f t="shared" si="75"/>
        <v>0</v>
      </c>
      <c r="U233" s="20">
        <f t="shared" si="75"/>
        <v>21</v>
      </c>
      <c r="V233" s="20">
        <f t="shared" si="75"/>
        <v>0</v>
      </c>
      <c r="W233" s="19"/>
      <c r="X233" s="19"/>
      <c r="Y233" s="19"/>
      <c r="Z233" s="19"/>
    </row>
    <row r="234" s="1" customFormat="1" ht="25.5" hidden="1" spans="1:26">
      <c r="A234" s="17" t="s">
        <v>81</v>
      </c>
      <c r="B234" s="18"/>
      <c r="C234" s="18"/>
      <c r="D234" s="19"/>
      <c r="E234" s="18"/>
      <c r="F234" s="19">
        <f>SUM(F235:F236)</f>
        <v>0</v>
      </c>
      <c r="G234" s="19"/>
      <c r="H234" s="19"/>
      <c r="I234" s="19"/>
      <c r="J234" s="19"/>
      <c r="K234" s="19"/>
      <c r="L234" s="20"/>
      <c r="M234" s="20"/>
      <c r="N234" s="20"/>
      <c r="O234" s="20"/>
      <c r="P234" s="20">
        <f t="shared" ref="P234:V234" si="76">SUM(P235:P236)</f>
        <v>0</v>
      </c>
      <c r="Q234" s="20">
        <f t="shared" si="76"/>
        <v>0</v>
      </c>
      <c r="R234" s="20">
        <f t="shared" si="76"/>
        <v>0</v>
      </c>
      <c r="S234" s="20">
        <f t="shared" si="76"/>
        <v>0</v>
      </c>
      <c r="T234" s="20">
        <f t="shared" si="76"/>
        <v>0</v>
      </c>
      <c r="U234" s="20">
        <f t="shared" si="76"/>
        <v>0</v>
      </c>
      <c r="V234" s="20">
        <f t="shared" si="76"/>
        <v>0</v>
      </c>
      <c r="W234" s="19"/>
      <c r="X234" s="19"/>
      <c r="Y234" s="19"/>
      <c r="Z234" s="19"/>
    </row>
    <row r="235" s="1" customFormat="1" ht="12" hidden="1" customHeight="1" spans="1:26">
      <c r="A235" s="20">
        <v>1</v>
      </c>
      <c r="B235" s="18"/>
      <c r="C235" s="18"/>
      <c r="D235" s="19"/>
      <c r="E235" s="18"/>
      <c r="F235" s="19"/>
      <c r="G235" s="19"/>
      <c r="H235" s="19"/>
      <c r="I235" s="19"/>
      <c r="J235" s="19"/>
      <c r="K235" s="19"/>
      <c r="L235" s="20"/>
      <c r="M235" s="20"/>
      <c r="N235" s="20"/>
      <c r="O235" s="20"/>
      <c r="P235" s="20">
        <f t="shared" ref="P235:P292" si="77">Q235+V235</f>
        <v>0</v>
      </c>
      <c r="Q235" s="20">
        <f t="shared" ref="Q235:Q292" si="78">SUM(R235:U235)</f>
        <v>0</v>
      </c>
      <c r="R235" s="20"/>
      <c r="S235" s="20"/>
      <c r="T235" s="20"/>
      <c r="U235" s="20"/>
      <c r="V235" s="20"/>
      <c r="W235" s="19"/>
      <c r="X235" s="19"/>
      <c r="Y235" s="19"/>
      <c r="Z235" s="19"/>
    </row>
    <row r="236" s="1" customFormat="1" hidden="1" spans="1:26">
      <c r="A236" s="20" t="s">
        <v>162</v>
      </c>
      <c r="B236" s="18"/>
      <c r="C236" s="18"/>
      <c r="D236" s="19"/>
      <c r="E236" s="18"/>
      <c r="F236" s="19"/>
      <c r="G236" s="19"/>
      <c r="H236" s="19"/>
      <c r="I236" s="19"/>
      <c r="J236" s="19"/>
      <c r="K236" s="19"/>
      <c r="L236" s="20"/>
      <c r="M236" s="20"/>
      <c r="N236" s="20"/>
      <c r="O236" s="20"/>
      <c r="P236" s="20">
        <f t="shared" si="77"/>
        <v>0</v>
      </c>
      <c r="Q236" s="20">
        <f t="shared" si="78"/>
        <v>0</v>
      </c>
      <c r="R236" s="20"/>
      <c r="S236" s="20"/>
      <c r="T236" s="20"/>
      <c r="U236" s="20"/>
      <c r="V236" s="20"/>
      <c r="W236" s="19"/>
      <c r="X236" s="19"/>
      <c r="Y236" s="19"/>
      <c r="Z236" s="19"/>
    </row>
    <row r="237" s="1" customFormat="1" ht="38.25" hidden="1" spans="1:26">
      <c r="A237" s="17" t="s">
        <v>82</v>
      </c>
      <c r="B237" s="18"/>
      <c r="C237" s="18"/>
      <c r="D237" s="19"/>
      <c r="E237" s="18"/>
      <c r="F237" s="19">
        <f>SUM(F238:F239)</f>
        <v>0</v>
      </c>
      <c r="G237" s="19"/>
      <c r="H237" s="19"/>
      <c r="I237" s="19"/>
      <c r="J237" s="19"/>
      <c r="K237" s="19"/>
      <c r="L237" s="20"/>
      <c r="M237" s="20"/>
      <c r="N237" s="20"/>
      <c r="O237" s="20"/>
      <c r="P237" s="20">
        <f t="shared" ref="P237:V237" si="79">SUM(P238:P239)</f>
        <v>0</v>
      </c>
      <c r="Q237" s="20">
        <f t="shared" si="79"/>
        <v>0</v>
      </c>
      <c r="R237" s="20">
        <f t="shared" si="79"/>
        <v>0</v>
      </c>
      <c r="S237" s="20">
        <f t="shared" si="79"/>
        <v>0</v>
      </c>
      <c r="T237" s="20">
        <f t="shared" si="79"/>
        <v>0</v>
      </c>
      <c r="U237" s="20">
        <f t="shared" si="79"/>
        <v>0</v>
      </c>
      <c r="V237" s="20">
        <f t="shared" si="79"/>
        <v>0</v>
      </c>
      <c r="W237" s="19"/>
      <c r="X237" s="19"/>
      <c r="Y237" s="19"/>
      <c r="Z237" s="19"/>
    </row>
    <row r="238" s="1" customFormat="1" hidden="1" spans="1:26">
      <c r="A238" s="20">
        <v>1</v>
      </c>
      <c r="B238" s="18"/>
      <c r="C238" s="18"/>
      <c r="D238" s="19"/>
      <c r="E238" s="18"/>
      <c r="F238" s="19"/>
      <c r="G238" s="19"/>
      <c r="H238" s="19"/>
      <c r="I238" s="19"/>
      <c r="J238" s="19"/>
      <c r="K238" s="19"/>
      <c r="L238" s="20"/>
      <c r="M238" s="20"/>
      <c r="N238" s="20"/>
      <c r="O238" s="20"/>
      <c r="P238" s="20">
        <f t="shared" si="77"/>
        <v>0</v>
      </c>
      <c r="Q238" s="20">
        <f t="shared" si="78"/>
        <v>0</v>
      </c>
      <c r="R238" s="20"/>
      <c r="S238" s="20"/>
      <c r="T238" s="20"/>
      <c r="U238" s="20"/>
      <c r="V238" s="20"/>
      <c r="W238" s="19"/>
      <c r="X238" s="19"/>
      <c r="Y238" s="19"/>
      <c r="Z238" s="19"/>
    </row>
    <row r="239" s="1" customFormat="1" hidden="1" spans="1:26">
      <c r="A239" s="20" t="s">
        <v>162</v>
      </c>
      <c r="B239" s="18"/>
      <c r="C239" s="18"/>
      <c r="D239" s="19"/>
      <c r="E239" s="18"/>
      <c r="F239" s="19"/>
      <c r="G239" s="19"/>
      <c r="H239" s="19"/>
      <c r="I239" s="19"/>
      <c r="J239" s="19"/>
      <c r="K239" s="19"/>
      <c r="L239" s="20"/>
      <c r="M239" s="20"/>
      <c r="N239" s="20"/>
      <c r="O239" s="20"/>
      <c r="P239" s="20">
        <f t="shared" si="77"/>
        <v>0</v>
      </c>
      <c r="Q239" s="20">
        <f t="shared" si="78"/>
        <v>0</v>
      </c>
      <c r="R239" s="20"/>
      <c r="S239" s="20"/>
      <c r="T239" s="20"/>
      <c r="U239" s="20"/>
      <c r="V239" s="20"/>
      <c r="W239" s="19"/>
      <c r="X239" s="19"/>
      <c r="Y239" s="19"/>
      <c r="Z239" s="19"/>
    </row>
    <row r="240" s="1" customFormat="1" ht="38.25" spans="1:26">
      <c r="A240" s="17" t="s">
        <v>83</v>
      </c>
      <c r="B240" s="18"/>
      <c r="C240" s="21"/>
      <c r="D240" s="19"/>
      <c r="E240" s="18"/>
      <c r="F240" s="19">
        <f>SUM(F241:F242)</f>
        <v>1</v>
      </c>
      <c r="G240" s="19"/>
      <c r="H240" s="19"/>
      <c r="I240" s="19"/>
      <c r="J240" s="19"/>
      <c r="K240" s="19"/>
      <c r="L240" s="20"/>
      <c r="M240" s="20"/>
      <c r="N240" s="20"/>
      <c r="O240" s="20"/>
      <c r="P240" s="20">
        <f t="shared" ref="P240:V240" si="80">SUM(P241:P242)</f>
        <v>21</v>
      </c>
      <c r="Q240" s="20">
        <f t="shared" si="80"/>
        <v>21</v>
      </c>
      <c r="R240" s="20">
        <f t="shared" si="80"/>
        <v>0</v>
      </c>
      <c r="S240" s="20">
        <f t="shared" si="80"/>
        <v>0</v>
      </c>
      <c r="T240" s="20">
        <f t="shared" si="80"/>
        <v>0</v>
      </c>
      <c r="U240" s="20">
        <f t="shared" si="80"/>
        <v>21</v>
      </c>
      <c r="V240" s="20">
        <f t="shared" si="80"/>
        <v>0</v>
      </c>
      <c r="W240" s="22"/>
      <c r="X240" s="22"/>
      <c r="Y240" s="22"/>
      <c r="Z240" s="22"/>
    </row>
    <row r="241" s="1" customFormat="1" ht="51" spans="1:26">
      <c r="A241" s="20">
        <v>1</v>
      </c>
      <c r="B241" s="27" t="s">
        <v>488</v>
      </c>
      <c r="C241" s="32" t="s">
        <v>489</v>
      </c>
      <c r="D241" s="28" t="s">
        <v>189</v>
      </c>
      <c r="E241" s="32" t="s">
        <v>490</v>
      </c>
      <c r="F241" s="19">
        <v>1</v>
      </c>
      <c r="G241" s="19" t="s">
        <v>179</v>
      </c>
      <c r="H241" s="19"/>
      <c r="I241" s="19" t="s">
        <v>139</v>
      </c>
      <c r="J241" s="19" t="s">
        <v>139</v>
      </c>
      <c r="K241" s="19" t="s">
        <v>139</v>
      </c>
      <c r="L241" s="20">
        <v>19</v>
      </c>
      <c r="M241" s="20">
        <v>19</v>
      </c>
      <c r="N241" s="20">
        <v>19</v>
      </c>
      <c r="O241" s="20">
        <v>19</v>
      </c>
      <c r="P241" s="20">
        <v>21</v>
      </c>
      <c r="Q241" s="20">
        <v>21</v>
      </c>
      <c r="R241" s="20">
        <v>0</v>
      </c>
      <c r="S241" s="20">
        <v>0</v>
      </c>
      <c r="T241" s="20">
        <v>0</v>
      </c>
      <c r="U241" s="20">
        <v>21</v>
      </c>
      <c r="V241" s="20">
        <v>0</v>
      </c>
      <c r="W241" s="45" t="s">
        <v>491</v>
      </c>
      <c r="X241" s="45" t="s">
        <v>491</v>
      </c>
      <c r="Y241" s="19" t="s">
        <v>180</v>
      </c>
      <c r="Z241" s="19"/>
    </row>
    <row r="242" s="1" customFormat="1" hidden="1" spans="1:26">
      <c r="A242" s="20" t="s">
        <v>162</v>
      </c>
      <c r="B242" s="18"/>
      <c r="C242" s="18"/>
      <c r="D242" s="19"/>
      <c r="E242" s="18"/>
      <c r="F242" s="19"/>
      <c r="G242" s="19"/>
      <c r="H242" s="19"/>
      <c r="I242" s="19"/>
      <c r="J242" s="19"/>
      <c r="K242" s="19"/>
      <c r="L242" s="20"/>
      <c r="M242" s="20"/>
      <c r="N242" s="20"/>
      <c r="O242" s="20"/>
      <c r="P242" s="20">
        <f t="shared" si="77"/>
        <v>0</v>
      </c>
      <c r="Q242" s="20">
        <f t="shared" si="78"/>
        <v>0</v>
      </c>
      <c r="R242" s="20"/>
      <c r="S242" s="20"/>
      <c r="T242" s="20"/>
      <c r="U242" s="20"/>
      <c r="V242" s="20"/>
      <c r="W242" s="19"/>
      <c r="X242" s="19"/>
      <c r="Y242" s="19"/>
      <c r="Z242" s="19"/>
    </row>
    <row r="243" s="1" customFormat="1" ht="25.5" spans="1:26">
      <c r="A243" s="19" t="s">
        <v>84</v>
      </c>
      <c r="B243" s="18"/>
      <c r="C243" s="18"/>
      <c r="D243" s="19"/>
      <c r="E243" s="18"/>
      <c r="F243" s="19">
        <f>F244+F248+F258+F268</f>
        <v>1</v>
      </c>
      <c r="G243" s="19"/>
      <c r="H243" s="19"/>
      <c r="I243" s="19"/>
      <c r="J243" s="19"/>
      <c r="K243" s="19"/>
      <c r="L243" s="20"/>
      <c r="M243" s="20"/>
      <c r="N243" s="20"/>
      <c r="O243" s="20"/>
      <c r="P243" s="20">
        <f t="shared" ref="P243:V243" si="81">P244+P248+P258+P268</f>
        <v>105</v>
      </c>
      <c r="Q243" s="20">
        <f t="shared" si="81"/>
        <v>105</v>
      </c>
      <c r="R243" s="20">
        <f t="shared" si="81"/>
        <v>100</v>
      </c>
      <c r="S243" s="20">
        <f t="shared" si="81"/>
        <v>5</v>
      </c>
      <c r="T243" s="20">
        <f t="shared" si="81"/>
        <v>0</v>
      </c>
      <c r="U243" s="20">
        <f t="shared" si="81"/>
        <v>0</v>
      </c>
      <c r="V243" s="20">
        <f t="shared" si="81"/>
        <v>0</v>
      </c>
      <c r="W243" s="19"/>
      <c r="X243" s="19"/>
      <c r="Y243" s="19"/>
      <c r="Z243" s="19"/>
    </row>
    <row r="244" s="1" customFormat="1" hidden="1" spans="1:26">
      <c r="A244" s="22" t="s">
        <v>85</v>
      </c>
      <c r="B244" s="18"/>
      <c r="C244" s="18"/>
      <c r="D244" s="19"/>
      <c r="E244" s="18"/>
      <c r="F244" s="19">
        <f>F245</f>
        <v>0</v>
      </c>
      <c r="G244" s="19"/>
      <c r="H244" s="19"/>
      <c r="I244" s="19"/>
      <c r="J244" s="19"/>
      <c r="K244" s="19"/>
      <c r="L244" s="20"/>
      <c r="M244" s="20"/>
      <c r="N244" s="20"/>
      <c r="O244" s="20"/>
      <c r="P244" s="20">
        <f t="shared" ref="P244:V244" si="82">P245</f>
        <v>0</v>
      </c>
      <c r="Q244" s="20">
        <f t="shared" si="82"/>
        <v>0</v>
      </c>
      <c r="R244" s="20">
        <f t="shared" si="82"/>
        <v>0</v>
      </c>
      <c r="S244" s="20">
        <f t="shared" si="82"/>
        <v>0</v>
      </c>
      <c r="T244" s="20">
        <f t="shared" si="82"/>
        <v>0</v>
      </c>
      <c r="U244" s="20">
        <f t="shared" si="82"/>
        <v>0</v>
      </c>
      <c r="V244" s="20">
        <f t="shared" si="82"/>
        <v>0</v>
      </c>
      <c r="W244" s="19"/>
      <c r="X244" s="19"/>
      <c r="Y244" s="19"/>
      <c r="Z244" s="19"/>
    </row>
    <row r="245" s="1" customFormat="1" ht="25.5" hidden="1" spans="1:26">
      <c r="A245" s="17" t="s">
        <v>86</v>
      </c>
      <c r="B245" s="18"/>
      <c r="C245" s="18"/>
      <c r="D245" s="19"/>
      <c r="E245" s="18"/>
      <c r="F245" s="19">
        <f>SUM(F246:F247)</f>
        <v>0</v>
      </c>
      <c r="G245" s="19"/>
      <c r="H245" s="19"/>
      <c r="I245" s="19"/>
      <c r="J245" s="19"/>
      <c r="K245" s="19"/>
      <c r="L245" s="20"/>
      <c r="M245" s="20"/>
      <c r="N245" s="20"/>
      <c r="O245" s="20"/>
      <c r="P245" s="20">
        <f t="shared" ref="P245:V245" si="83">SUM(P246:P247)</f>
        <v>0</v>
      </c>
      <c r="Q245" s="20">
        <f t="shared" si="83"/>
        <v>0</v>
      </c>
      <c r="R245" s="20">
        <f t="shared" si="83"/>
        <v>0</v>
      </c>
      <c r="S245" s="20">
        <f t="shared" si="83"/>
        <v>0</v>
      </c>
      <c r="T245" s="20">
        <f t="shared" si="83"/>
        <v>0</v>
      </c>
      <c r="U245" s="20">
        <f t="shared" si="83"/>
        <v>0</v>
      </c>
      <c r="V245" s="20">
        <f t="shared" si="83"/>
        <v>0</v>
      </c>
      <c r="W245" s="19"/>
      <c r="X245" s="19"/>
      <c r="Y245" s="19"/>
      <c r="Z245" s="19"/>
    </row>
    <row r="246" s="1" customFormat="1" hidden="1" spans="1:26">
      <c r="A246" s="20">
        <v>1</v>
      </c>
      <c r="B246" s="18"/>
      <c r="C246" s="18"/>
      <c r="D246" s="19"/>
      <c r="E246" s="18"/>
      <c r="F246" s="19"/>
      <c r="G246" s="19"/>
      <c r="H246" s="19"/>
      <c r="I246" s="19"/>
      <c r="J246" s="19"/>
      <c r="K246" s="19"/>
      <c r="L246" s="20"/>
      <c r="M246" s="20"/>
      <c r="N246" s="20"/>
      <c r="O246" s="20"/>
      <c r="P246" s="20">
        <f>Q246+V246</f>
        <v>0</v>
      </c>
      <c r="Q246" s="20">
        <f>SUM(R246:U246)</f>
        <v>0</v>
      </c>
      <c r="R246" s="20"/>
      <c r="S246" s="20"/>
      <c r="T246" s="20"/>
      <c r="U246" s="20"/>
      <c r="V246" s="20"/>
      <c r="W246" s="19"/>
      <c r="X246" s="19"/>
      <c r="Y246" s="19"/>
      <c r="Z246" s="19"/>
    </row>
    <row r="247" s="1" customFormat="1" hidden="1" spans="1:26">
      <c r="A247" s="20" t="s">
        <v>162</v>
      </c>
      <c r="B247" s="18"/>
      <c r="C247" s="18"/>
      <c r="D247" s="19"/>
      <c r="E247" s="18"/>
      <c r="F247" s="19"/>
      <c r="G247" s="19"/>
      <c r="H247" s="19"/>
      <c r="I247" s="19"/>
      <c r="J247" s="19"/>
      <c r="K247" s="19"/>
      <c r="L247" s="20"/>
      <c r="M247" s="20"/>
      <c r="N247" s="20"/>
      <c r="O247" s="20"/>
      <c r="P247" s="20">
        <f t="shared" si="77"/>
        <v>0</v>
      </c>
      <c r="Q247" s="20">
        <f t="shared" si="78"/>
        <v>0</v>
      </c>
      <c r="R247" s="20"/>
      <c r="S247" s="20"/>
      <c r="T247" s="20"/>
      <c r="U247" s="20"/>
      <c r="V247" s="20"/>
      <c r="W247" s="19"/>
      <c r="X247" s="19"/>
      <c r="Y247" s="19"/>
      <c r="Z247" s="19"/>
    </row>
    <row r="248" s="1" customFormat="1" spans="1:26">
      <c r="A248" s="22" t="s">
        <v>87</v>
      </c>
      <c r="B248" s="18"/>
      <c r="C248" s="18"/>
      <c r="D248" s="19"/>
      <c r="E248" s="18"/>
      <c r="F248" s="19">
        <f>F249+F252+F255</f>
        <v>1</v>
      </c>
      <c r="G248" s="19"/>
      <c r="H248" s="19"/>
      <c r="I248" s="19"/>
      <c r="J248" s="19"/>
      <c r="K248" s="19"/>
      <c r="L248" s="20"/>
      <c r="M248" s="20"/>
      <c r="N248" s="20"/>
      <c r="O248" s="20"/>
      <c r="P248" s="20">
        <f t="shared" ref="P248:V248" si="84">P249+P252+P255</f>
        <v>105</v>
      </c>
      <c r="Q248" s="20">
        <f t="shared" si="84"/>
        <v>105</v>
      </c>
      <c r="R248" s="20">
        <f t="shared" si="84"/>
        <v>100</v>
      </c>
      <c r="S248" s="20">
        <f t="shared" si="84"/>
        <v>5</v>
      </c>
      <c r="T248" s="20">
        <f t="shared" si="84"/>
        <v>0</v>
      </c>
      <c r="U248" s="20">
        <f t="shared" si="84"/>
        <v>0</v>
      </c>
      <c r="V248" s="20">
        <f t="shared" si="84"/>
        <v>0</v>
      </c>
      <c r="W248" s="19"/>
      <c r="X248" s="19"/>
      <c r="Y248" s="19"/>
      <c r="Z248" s="19"/>
    </row>
    <row r="249" s="1" customFormat="1" ht="38.25" spans="1:26">
      <c r="A249" s="17" t="s">
        <v>88</v>
      </c>
      <c r="B249" s="18"/>
      <c r="C249" s="18"/>
      <c r="D249" s="19"/>
      <c r="E249" s="18"/>
      <c r="F249" s="19">
        <f>SUM(F250:F251)</f>
        <v>1</v>
      </c>
      <c r="G249" s="19"/>
      <c r="H249" s="19"/>
      <c r="I249" s="19"/>
      <c r="J249" s="19"/>
      <c r="K249" s="19"/>
      <c r="L249" s="20"/>
      <c r="M249" s="20"/>
      <c r="N249" s="20"/>
      <c r="O249" s="20"/>
      <c r="P249" s="20">
        <f t="shared" ref="P249:V249" si="85">SUM(P250:P251)</f>
        <v>105</v>
      </c>
      <c r="Q249" s="20">
        <f t="shared" si="85"/>
        <v>105</v>
      </c>
      <c r="R249" s="20">
        <f t="shared" si="85"/>
        <v>100</v>
      </c>
      <c r="S249" s="20">
        <f t="shared" si="85"/>
        <v>5</v>
      </c>
      <c r="T249" s="20">
        <f t="shared" si="85"/>
        <v>0</v>
      </c>
      <c r="U249" s="20">
        <f t="shared" si="85"/>
        <v>0</v>
      </c>
      <c r="V249" s="20">
        <f t="shared" si="85"/>
        <v>0</v>
      </c>
      <c r="W249" s="19"/>
      <c r="X249" s="19"/>
      <c r="Y249" s="19"/>
      <c r="Z249" s="19"/>
    </row>
    <row r="250" s="1" customFormat="1" ht="51" spans="1:26">
      <c r="A250" s="20">
        <v>1</v>
      </c>
      <c r="B250" s="49" t="s">
        <v>492</v>
      </c>
      <c r="C250" s="24" t="s">
        <v>493</v>
      </c>
      <c r="D250" s="19" t="s">
        <v>494</v>
      </c>
      <c r="E250" s="24" t="s">
        <v>495</v>
      </c>
      <c r="F250" s="19">
        <v>1</v>
      </c>
      <c r="G250" s="19" t="s">
        <v>179</v>
      </c>
      <c r="H250" s="19"/>
      <c r="I250" s="19" t="s">
        <v>139</v>
      </c>
      <c r="J250" s="19" t="s">
        <v>139</v>
      </c>
      <c r="K250" s="19" t="s">
        <v>139</v>
      </c>
      <c r="L250" s="46">
        <v>350</v>
      </c>
      <c r="M250" s="46">
        <v>350</v>
      </c>
      <c r="N250" s="46">
        <v>350</v>
      </c>
      <c r="O250" s="46">
        <v>350</v>
      </c>
      <c r="P250" s="20">
        <f>Q250+V250</f>
        <v>105</v>
      </c>
      <c r="Q250" s="20">
        <f>SUM(R250:U250)</f>
        <v>105</v>
      </c>
      <c r="R250" s="46">
        <v>100</v>
      </c>
      <c r="S250" s="46">
        <v>5</v>
      </c>
      <c r="T250" s="46"/>
      <c r="U250" s="19"/>
      <c r="V250" s="46"/>
      <c r="W250" s="26" t="s">
        <v>140</v>
      </c>
      <c r="X250" s="26" t="s">
        <v>140</v>
      </c>
      <c r="Y250" s="19" t="s">
        <v>240</v>
      </c>
      <c r="Z250" s="19"/>
    </row>
    <row r="251" s="1" customFormat="1" hidden="1" spans="1:26">
      <c r="A251" s="20" t="s">
        <v>162</v>
      </c>
      <c r="B251" s="18"/>
      <c r="C251" s="18"/>
      <c r="D251" s="19"/>
      <c r="E251" s="18"/>
      <c r="F251" s="19"/>
      <c r="G251" s="19"/>
      <c r="H251" s="19"/>
      <c r="I251" s="19"/>
      <c r="J251" s="19"/>
      <c r="K251" s="19"/>
      <c r="L251" s="20"/>
      <c r="M251" s="20"/>
      <c r="N251" s="20"/>
      <c r="O251" s="20"/>
      <c r="P251" s="20">
        <f t="shared" si="77"/>
        <v>0</v>
      </c>
      <c r="Q251" s="20">
        <f t="shared" si="78"/>
        <v>0</v>
      </c>
      <c r="R251" s="20"/>
      <c r="S251" s="20"/>
      <c r="T251" s="20"/>
      <c r="U251" s="20"/>
      <c r="V251" s="20"/>
      <c r="W251" s="19"/>
      <c r="X251" s="19"/>
      <c r="Y251" s="19"/>
      <c r="Z251" s="19"/>
    </row>
    <row r="252" s="1" customFormat="1" ht="38.25" hidden="1" spans="1:26">
      <c r="A252" s="17" t="s">
        <v>89</v>
      </c>
      <c r="B252" s="18"/>
      <c r="C252" s="18"/>
      <c r="D252" s="19"/>
      <c r="E252" s="18"/>
      <c r="F252" s="19">
        <f>SUM(F253:F254)</f>
        <v>0</v>
      </c>
      <c r="G252" s="19"/>
      <c r="H252" s="19"/>
      <c r="I252" s="19"/>
      <c r="J252" s="19"/>
      <c r="K252" s="19"/>
      <c r="L252" s="20"/>
      <c r="M252" s="20"/>
      <c r="N252" s="20"/>
      <c r="O252" s="20"/>
      <c r="P252" s="20">
        <f t="shared" ref="P252:V252" si="86">SUM(P253:P254)</f>
        <v>0</v>
      </c>
      <c r="Q252" s="20">
        <f t="shared" si="86"/>
        <v>0</v>
      </c>
      <c r="R252" s="20">
        <f t="shared" si="86"/>
        <v>0</v>
      </c>
      <c r="S252" s="20">
        <f t="shared" si="86"/>
        <v>0</v>
      </c>
      <c r="T252" s="20">
        <f t="shared" si="86"/>
        <v>0</v>
      </c>
      <c r="U252" s="20">
        <f t="shared" si="86"/>
        <v>0</v>
      </c>
      <c r="V252" s="20">
        <f t="shared" si="86"/>
        <v>0</v>
      </c>
      <c r="W252" s="19"/>
      <c r="X252" s="19"/>
      <c r="Y252" s="19"/>
      <c r="Z252" s="19"/>
    </row>
    <row r="253" s="1" customFormat="1" hidden="1" spans="1:26">
      <c r="A253" s="20">
        <v>1</v>
      </c>
      <c r="B253" s="18"/>
      <c r="C253" s="18"/>
      <c r="D253" s="19"/>
      <c r="E253" s="18"/>
      <c r="F253" s="19"/>
      <c r="G253" s="19"/>
      <c r="H253" s="19"/>
      <c r="I253" s="19"/>
      <c r="J253" s="19"/>
      <c r="K253" s="19"/>
      <c r="L253" s="20"/>
      <c r="M253" s="20"/>
      <c r="N253" s="20"/>
      <c r="O253" s="20"/>
      <c r="P253" s="20">
        <f t="shared" si="77"/>
        <v>0</v>
      </c>
      <c r="Q253" s="20">
        <f t="shared" si="78"/>
        <v>0</v>
      </c>
      <c r="R253" s="20"/>
      <c r="S253" s="20"/>
      <c r="T253" s="20"/>
      <c r="U253" s="20"/>
      <c r="V253" s="20"/>
      <c r="W253" s="19"/>
      <c r="X253" s="19"/>
      <c r="Y253" s="19"/>
      <c r="Z253" s="19"/>
    </row>
    <row r="254" s="1" customFormat="1" hidden="1" spans="1:26">
      <c r="A254" s="20" t="s">
        <v>162</v>
      </c>
      <c r="B254" s="18"/>
      <c r="C254" s="18"/>
      <c r="D254" s="19"/>
      <c r="E254" s="18"/>
      <c r="F254" s="19"/>
      <c r="G254" s="19"/>
      <c r="H254" s="19"/>
      <c r="I254" s="19"/>
      <c r="J254" s="19"/>
      <c r="K254" s="19"/>
      <c r="L254" s="20"/>
      <c r="M254" s="20"/>
      <c r="N254" s="20"/>
      <c r="O254" s="20"/>
      <c r="P254" s="20">
        <f t="shared" si="77"/>
        <v>0</v>
      </c>
      <c r="Q254" s="20">
        <f t="shared" si="78"/>
        <v>0</v>
      </c>
      <c r="R254" s="20"/>
      <c r="S254" s="20"/>
      <c r="T254" s="20"/>
      <c r="U254" s="20"/>
      <c r="V254" s="20"/>
      <c r="W254" s="19"/>
      <c r="X254" s="19"/>
      <c r="Y254" s="19"/>
      <c r="Z254" s="19"/>
    </row>
    <row r="255" s="1" customFormat="1" ht="25.5" hidden="1" spans="1:26">
      <c r="A255" s="17" t="s">
        <v>90</v>
      </c>
      <c r="B255" s="18"/>
      <c r="C255" s="18"/>
      <c r="D255" s="19"/>
      <c r="E255" s="18"/>
      <c r="F255" s="19">
        <f>SUM(F256:F257)</f>
        <v>0</v>
      </c>
      <c r="G255" s="19"/>
      <c r="H255" s="19"/>
      <c r="I255" s="19"/>
      <c r="J255" s="19"/>
      <c r="K255" s="19"/>
      <c r="L255" s="20"/>
      <c r="M255" s="20"/>
      <c r="N255" s="20"/>
      <c r="O255" s="20"/>
      <c r="P255" s="20">
        <f t="shared" ref="P255:V255" si="87">SUM(P256:P257)</f>
        <v>0</v>
      </c>
      <c r="Q255" s="20">
        <f t="shared" si="87"/>
        <v>0</v>
      </c>
      <c r="R255" s="20">
        <f t="shared" si="87"/>
        <v>0</v>
      </c>
      <c r="S255" s="20">
        <f t="shared" si="87"/>
        <v>0</v>
      </c>
      <c r="T255" s="20">
        <f t="shared" si="87"/>
        <v>0</v>
      </c>
      <c r="U255" s="20">
        <f t="shared" si="87"/>
        <v>0</v>
      </c>
      <c r="V255" s="20">
        <f t="shared" si="87"/>
        <v>0</v>
      </c>
      <c r="W255" s="19"/>
      <c r="X255" s="19"/>
      <c r="Y255" s="19"/>
      <c r="Z255" s="19"/>
    </row>
    <row r="256" s="1" customFormat="1" hidden="1" spans="1:26">
      <c r="A256" s="20">
        <v>1</v>
      </c>
      <c r="B256" s="18"/>
      <c r="C256" s="18"/>
      <c r="D256" s="19"/>
      <c r="E256" s="18"/>
      <c r="F256" s="19"/>
      <c r="G256" s="19"/>
      <c r="H256" s="19"/>
      <c r="I256" s="19"/>
      <c r="J256" s="19"/>
      <c r="K256" s="19"/>
      <c r="L256" s="20"/>
      <c r="M256" s="20"/>
      <c r="N256" s="20"/>
      <c r="O256" s="20"/>
      <c r="P256" s="20">
        <f t="shared" si="77"/>
        <v>0</v>
      </c>
      <c r="Q256" s="20">
        <f t="shared" si="78"/>
        <v>0</v>
      </c>
      <c r="R256" s="20"/>
      <c r="S256" s="20"/>
      <c r="T256" s="20"/>
      <c r="U256" s="20"/>
      <c r="V256" s="20"/>
      <c r="W256" s="19"/>
      <c r="X256" s="19"/>
      <c r="Y256" s="19"/>
      <c r="Z256" s="19"/>
    </row>
    <row r="257" s="1" customFormat="1" hidden="1" spans="1:26">
      <c r="A257" s="20" t="s">
        <v>162</v>
      </c>
      <c r="B257" s="18"/>
      <c r="C257" s="18"/>
      <c r="D257" s="19"/>
      <c r="E257" s="18"/>
      <c r="F257" s="19"/>
      <c r="G257" s="19"/>
      <c r="H257" s="19"/>
      <c r="I257" s="19"/>
      <c r="J257" s="19"/>
      <c r="K257" s="19"/>
      <c r="L257" s="20"/>
      <c r="M257" s="20"/>
      <c r="N257" s="20"/>
      <c r="O257" s="20"/>
      <c r="P257" s="20">
        <f t="shared" si="77"/>
        <v>0</v>
      </c>
      <c r="Q257" s="20">
        <f t="shared" si="78"/>
        <v>0</v>
      </c>
      <c r="R257" s="20"/>
      <c r="S257" s="20"/>
      <c r="T257" s="20"/>
      <c r="U257" s="20"/>
      <c r="V257" s="20"/>
      <c r="W257" s="19"/>
      <c r="X257" s="19"/>
      <c r="Y257" s="19"/>
      <c r="Z257" s="19"/>
    </row>
    <row r="258" s="1" customFormat="1" hidden="1" spans="1:26">
      <c r="A258" s="22" t="s">
        <v>91</v>
      </c>
      <c r="B258" s="18"/>
      <c r="C258" s="18"/>
      <c r="D258" s="19"/>
      <c r="E258" s="18"/>
      <c r="F258" s="19">
        <f>F259+F262+F265</f>
        <v>0</v>
      </c>
      <c r="G258" s="19"/>
      <c r="H258" s="19"/>
      <c r="I258" s="19"/>
      <c r="J258" s="19"/>
      <c r="K258" s="19"/>
      <c r="L258" s="20"/>
      <c r="M258" s="20"/>
      <c r="N258" s="20"/>
      <c r="O258" s="20"/>
      <c r="P258" s="20">
        <f t="shared" ref="P258:V258" si="88">P259+P262+P265</f>
        <v>0</v>
      </c>
      <c r="Q258" s="20">
        <f t="shared" si="88"/>
        <v>0</v>
      </c>
      <c r="R258" s="20">
        <f t="shared" si="88"/>
        <v>0</v>
      </c>
      <c r="S258" s="20">
        <f t="shared" si="88"/>
        <v>0</v>
      </c>
      <c r="T258" s="20">
        <f t="shared" si="88"/>
        <v>0</v>
      </c>
      <c r="U258" s="20">
        <f t="shared" si="88"/>
        <v>0</v>
      </c>
      <c r="V258" s="20">
        <f t="shared" si="88"/>
        <v>0</v>
      </c>
      <c r="W258" s="19"/>
      <c r="X258" s="19"/>
      <c r="Y258" s="19"/>
      <c r="Z258" s="19"/>
    </row>
    <row r="259" s="1" customFormat="1" ht="38.25" hidden="1" spans="1:26">
      <c r="A259" s="17" t="s">
        <v>92</v>
      </c>
      <c r="B259" s="18"/>
      <c r="C259" s="18"/>
      <c r="D259" s="19"/>
      <c r="E259" s="18"/>
      <c r="F259" s="19">
        <f>SUM(F260:F261)</f>
        <v>0</v>
      </c>
      <c r="G259" s="19"/>
      <c r="H259" s="19"/>
      <c r="I259" s="19"/>
      <c r="J259" s="19"/>
      <c r="K259" s="19"/>
      <c r="L259" s="20"/>
      <c r="M259" s="20"/>
      <c r="N259" s="20"/>
      <c r="O259" s="20"/>
      <c r="P259" s="20">
        <f t="shared" ref="P259:V259" si="89">SUM(P260:P261)</f>
        <v>0</v>
      </c>
      <c r="Q259" s="20">
        <f t="shared" si="89"/>
        <v>0</v>
      </c>
      <c r="R259" s="20">
        <f t="shared" si="89"/>
        <v>0</v>
      </c>
      <c r="S259" s="20">
        <f t="shared" si="89"/>
        <v>0</v>
      </c>
      <c r="T259" s="20">
        <f t="shared" si="89"/>
        <v>0</v>
      </c>
      <c r="U259" s="20">
        <f t="shared" si="89"/>
        <v>0</v>
      </c>
      <c r="V259" s="20">
        <f t="shared" si="89"/>
        <v>0</v>
      </c>
      <c r="W259" s="19"/>
      <c r="X259" s="19"/>
      <c r="Y259" s="19"/>
      <c r="Z259" s="19"/>
    </row>
    <row r="260" s="1" customFormat="1" hidden="1" spans="1:26">
      <c r="A260" s="20">
        <v>1</v>
      </c>
      <c r="B260" s="18"/>
      <c r="C260" s="18"/>
      <c r="D260" s="19"/>
      <c r="E260" s="18"/>
      <c r="F260" s="19"/>
      <c r="G260" s="19"/>
      <c r="H260" s="19"/>
      <c r="I260" s="19"/>
      <c r="J260" s="19"/>
      <c r="K260" s="19"/>
      <c r="L260" s="20"/>
      <c r="M260" s="20"/>
      <c r="N260" s="20"/>
      <c r="O260" s="20"/>
      <c r="P260" s="20">
        <f t="shared" si="77"/>
        <v>0</v>
      </c>
      <c r="Q260" s="20">
        <f t="shared" si="78"/>
        <v>0</v>
      </c>
      <c r="R260" s="20"/>
      <c r="S260" s="20"/>
      <c r="T260" s="20"/>
      <c r="U260" s="20"/>
      <c r="V260" s="20"/>
      <c r="W260" s="19"/>
      <c r="X260" s="19"/>
      <c r="Y260" s="19"/>
      <c r="Z260" s="19"/>
    </row>
    <row r="261" s="1" customFormat="1" hidden="1" spans="1:26">
      <c r="A261" s="20" t="s">
        <v>162</v>
      </c>
      <c r="B261" s="18"/>
      <c r="C261" s="18"/>
      <c r="D261" s="19"/>
      <c r="E261" s="18"/>
      <c r="F261" s="19"/>
      <c r="G261" s="19"/>
      <c r="H261" s="19"/>
      <c r="I261" s="19"/>
      <c r="J261" s="19"/>
      <c r="K261" s="19"/>
      <c r="L261" s="20"/>
      <c r="M261" s="20"/>
      <c r="N261" s="20"/>
      <c r="O261" s="20"/>
      <c r="P261" s="20">
        <f t="shared" si="77"/>
        <v>0</v>
      </c>
      <c r="Q261" s="20">
        <f t="shared" si="78"/>
        <v>0</v>
      </c>
      <c r="R261" s="20"/>
      <c r="S261" s="20"/>
      <c r="T261" s="20"/>
      <c r="U261" s="20"/>
      <c r="V261" s="20"/>
      <c r="W261" s="19"/>
      <c r="X261" s="19"/>
      <c r="Y261" s="19"/>
      <c r="Z261" s="19"/>
    </row>
    <row r="262" s="1" customFormat="1" ht="25.5" hidden="1" spans="1:26">
      <c r="A262" s="17" t="s">
        <v>93</v>
      </c>
      <c r="B262" s="18"/>
      <c r="C262" s="18"/>
      <c r="D262" s="19"/>
      <c r="E262" s="18"/>
      <c r="F262" s="19">
        <f>SUM(F263:F264)</f>
        <v>0</v>
      </c>
      <c r="G262" s="19"/>
      <c r="H262" s="19"/>
      <c r="I262" s="19"/>
      <c r="J262" s="19"/>
      <c r="K262" s="19"/>
      <c r="L262" s="20"/>
      <c r="M262" s="20"/>
      <c r="N262" s="20"/>
      <c r="O262" s="20"/>
      <c r="P262" s="20">
        <f t="shared" ref="P262:V262" si="90">SUM(P263:P264)</f>
        <v>0</v>
      </c>
      <c r="Q262" s="20">
        <f t="shared" si="90"/>
        <v>0</v>
      </c>
      <c r="R262" s="20">
        <f t="shared" si="90"/>
        <v>0</v>
      </c>
      <c r="S262" s="20">
        <f t="shared" si="90"/>
        <v>0</v>
      </c>
      <c r="T262" s="20">
        <f t="shared" si="90"/>
        <v>0</v>
      </c>
      <c r="U262" s="20">
        <f t="shared" si="90"/>
        <v>0</v>
      </c>
      <c r="V262" s="20">
        <f t="shared" si="90"/>
        <v>0</v>
      </c>
      <c r="W262" s="19"/>
      <c r="X262" s="19"/>
      <c r="Y262" s="19"/>
      <c r="Z262" s="19"/>
    </row>
    <row r="263" s="1" customFormat="1" hidden="1" spans="1:26">
      <c r="A263" s="20">
        <v>1</v>
      </c>
      <c r="B263" s="18"/>
      <c r="C263" s="18"/>
      <c r="D263" s="19"/>
      <c r="E263" s="18"/>
      <c r="F263" s="19"/>
      <c r="G263" s="19"/>
      <c r="H263" s="19"/>
      <c r="I263" s="19"/>
      <c r="J263" s="19"/>
      <c r="K263" s="19"/>
      <c r="L263" s="20"/>
      <c r="M263" s="20"/>
      <c r="N263" s="20"/>
      <c r="O263" s="20"/>
      <c r="P263" s="20">
        <f t="shared" si="77"/>
        <v>0</v>
      </c>
      <c r="Q263" s="20">
        <f t="shared" si="78"/>
        <v>0</v>
      </c>
      <c r="R263" s="20"/>
      <c r="S263" s="20"/>
      <c r="T263" s="20"/>
      <c r="U263" s="20"/>
      <c r="V263" s="20"/>
      <c r="W263" s="19"/>
      <c r="X263" s="19"/>
      <c r="Y263" s="19"/>
      <c r="Z263" s="19"/>
    </row>
    <row r="264" s="1" customFormat="1" hidden="1" spans="1:26">
      <c r="A264" s="20" t="s">
        <v>162</v>
      </c>
      <c r="B264" s="18"/>
      <c r="C264" s="18"/>
      <c r="D264" s="19"/>
      <c r="E264" s="18"/>
      <c r="F264" s="19"/>
      <c r="G264" s="19"/>
      <c r="H264" s="19"/>
      <c r="I264" s="19"/>
      <c r="J264" s="19"/>
      <c r="K264" s="19"/>
      <c r="L264" s="20"/>
      <c r="M264" s="20"/>
      <c r="N264" s="20"/>
      <c r="O264" s="20"/>
      <c r="P264" s="20">
        <f t="shared" si="77"/>
        <v>0</v>
      </c>
      <c r="Q264" s="20">
        <f t="shared" si="78"/>
        <v>0</v>
      </c>
      <c r="R264" s="20"/>
      <c r="S264" s="20"/>
      <c r="T264" s="20"/>
      <c r="U264" s="20"/>
      <c r="V264" s="20"/>
      <c r="W264" s="19"/>
      <c r="X264" s="19"/>
      <c r="Y264" s="19"/>
      <c r="Z264" s="19"/>
    </row>
    <row r="265" s="1" customFormat="1" ht="25.5" hidden="1" spans="1:26">
      <c r="A265" s="17" t="s">
        <v>94</v>
      </c>
      <c r="B265" s="18"/>
      <c r="C265" s="18"/>
      <c r="D265" s="19"/>
      <c r="E265" s="18"/>
      <c r="F265" s="19">
        <f>SUM(F266:F267)</f>
        <v>0</v>
      </c>
      <c r="G265" s="19"/>
      <c r="H265" s="19"/>
      <c r="I265" s="19"/>
      <c r="J265" s="19"/>
      <c r="K265" s="19"/>
      <c r="L265" s="20"/>
      <c r="M265" s="20"/>
      <c r="N265" s="20"/>
      <c r="O265" s="20"/>
      <c r="P265" s="20">
        <f t="shared" ref="P265:V265" si="91">SUM(P266:P267)</f>
        <v>0</v>
      </c>
      <c r="Q265" s="20">
        <f t="shared" si="91"/>
        <v>0</v>
      </c>
      <c r="R265" s="20">
        <f t="shared" si="91"/>
        <v>0</v>
      </c>
      <c r="S265" s="20">
        <f t="shared" si="91"/>
        <v>0</v>
      </c>
      <c r="T265" s="20">
        <f t="shared" si="91"/>
        <v>0</v>
      </c>
      <c r="U265" s="20">
        <f t="shared" si="91"/>
        <v>0</v>
      </c>
      <c r="V265" s="20">
        <f t="shared" si="91"/>
        <v>0</v>
      </c>
      <c r="W265" s="19"/>
      <c r="X265" s="19"/>
      <c r="Y265" s="19"/>
      <c r="Z265" s="19"/>
    </row>
    <row r="266" s="1" customFormat="1" hidden="1" spans="1:26">
      <c r="A266" s="20">
        <v>1</v>
      </c>
      <c r="B266" s="18"/>
      <c r="C266" s="18"/>
      <c r="D266" s="19"/>
      <c r="E266" s="18"/>
      <c r="F266" s="19"/>
      <c r="G266" s="19"/>
      <c r="H266" s="19"/>
      <c r="I266" s="19"/>
      <c r="J266" s="19"/>
      <c r="K266" s="19"/>
      <c r="L266" s="20"/>
      <c r="M266" s="20"/>
      <c r="N266" s="20"/>
      <c r="O266" s="20"/>
      <c r="P266" s="20">
        <f t="shared" si="77"/>
        <v>0</v>
      </c>
      <c r="Q266" s="20">
        <f t="shared" si="78"/>
        <v>0</v>
      </c>
      <c r="R266" s="20"/>
      <c r="S266" s="20"/>
      <c r="T266" s="20"/>
      <c r="U266" s="20"/>
      <c r="V266" s="20"/>
      <c r="W266" s="19"/>
      <c r="X266" s="19"/>
      <c r="Y266" s="19"/>
      <c r="Z266" s="19"/>
    </row>
    <row r="267" s="1" customFormat="1" hidden="1" spans="1:26">
      <c r="A267" s="20" t="s">
        <v>162</v>
      </c>
      <c r="B267" s="18"/>
      <c r="C267" s="18"/>
      <c r="D267" s="19"/>
      <c r="E267" s="18"/>
      <c r="F267" s="19"/>
      <c r="G267" s="19"/>
      <c r="H267" s="19"/>
      <c r="I267" s="19"/>
      <c r="J267" s="19"/>
      <c r="K267" s="19"/>
      <c r="L267" s="20"/>
      <c r="M267" s="20"/>
      <c r="N267" s="20"/>
      <c r="O267" s="20"/>
      <c r="P267" s="20">
        <f t="shared" si="77"/>
        <v>0</v>
      </c>
      <c r="Q267" s="20">
        <f t="shared" si="78"/>
        <v>0</v>
      </c>
      <c r="R267" s="20"/>
      <c r="S267" s="20"/>
      <c r="T267" s="20"/>
      <c r="U267" s="20"/>
      <c r="V267" s="20"/>
      <c r="W267" s="19"/>
      <c r="X267" s="19"/>
      <c r="Y267" s="19"/>
      <c r="Z267" s="19"/>
    </row>
    <row r="268" s="1" customFormat="1" hidden="1" spans="1:26">
      <c r="A268" s="22" t="s">
        <v>95</v>
      </c>
      <c r="B268" s="18"/>
      <c r="C268" s="18"/>
      <c r="D268" s="19"/>
      <c r="E268" s="18"/>
      <c r="F268" s="19">
        <f>F269+F272+F275+F278</f>
        <v>0</v>
      </c>
      <c r="G268" s="19"/>
      <c r="H268" s="19"/>
      <c r="I268" s="19"/>
      <c r="J268" s="19"/>
      <c r="K268" s="19"/>
      <c r="L268" s="20"/>
      <c r="M268" s="20"/>
      <c r="N268" s="20"/>
      <c r="O268" s="20"/>
      <c r="P268" s="20">
        <f t="shared" ref="P268:V268" si="92">P269+P272+P275+P278</f>
        <v>0</v>
      </c>
      <c r="Q268" s="20">
        <f t="shared" si="92"/>
        <v>0</v>
      </c>
      <c r="R268" s="20">
        <f t="shared" si="92"/>
        <v>0</v>
      </c>
      <c r="S268" s="20">
        <f t="shared" si="92"/>
        <v>0</v>
      </c>
      <c r="T268" s="20">
        <f t="shared" si="92"/>
        <v>0</v>
      </c>
      <c r="U268" s="20">
        <f t="shared" si="92"/>
        <v>0</v>
      </c>
      <c r="V268" s="20">
        <f t="shared" si="92"/>
        <v>0</v>
      </c>
      <c r="W268" s="19"/>
      <c r="X268" s="19"/>
      <c r="Y268" s="19"/>
      <c r="Z268" s="19"/>
    </row>
    <row r="269" s="1" customFormat="1" ht="38.25" hidden="1" spans="1:26">
      <c r="A269" s="17" t="s">
        <v>96</v>
      </c>
      <c r="B269" s="18"/>
      <c r="C269" s="18"/>
      <c r="D269" s="19"/>
      <c r="E269" s="18"/>
      <c r="F269" s="19">
        <f>SUM(F270:F271)</f>
        <v>0</v>
      </c>
      <c r="G269" s="19"/>
      <c r="H269" s="19"/>
      <c r="I269" s="19"/>
      <c r="J269" s="19"/>
      <c r="K269" s="19"/>
      <c r="L269" s="20"/>
      <c r="M269" s="20"/>
      <c r="N269" s="20"/>
      <c r="O269" s="20"/>
      <c r="P269" s="20">
        <f t="shared" ref="P269:V269" si="93">SUM(P270:P271)</f>
        <v>0</v>
      </c>
      <c r="Q269" s="20">
        <f t="shared" si="93"/>
        <v>0</v>
      </c>
      <c r="R269" s="20">
        <f t="shared" si="93"/>
        <v>0</v>
      </c>
      <c r="S269" s="20">
        <f t="shared" si="93"/>
        <v>0</v>
      </c>
      <c r="T269" s="20">
        <f t="shared" si="93"/>
        <v>0</v>
      </c>
      <c r="U269" s="20">
        <f t="shared" si="93"/>
        <v>0</v>
      </c>
      <c r="V269" s="20">
        <f t="shared" si="93"/>
        <v>0</v>
      </c>
      <c r="W269" s="19"/>
      <c r="X269" s="19"/>
      <c r="Y269" s="19"/>
      <c r="Z269" s="19"/>
    </row>
    <row r="270" s="1" customFormat="1" hidden="1" spans="1:26">
      <c r="A270" s="20">
        <v>1</v>
      </c>
      <c r="B270" s="18"/>
      <c r="C270" s="18"/>
      <c r="D270" s="19"/>
      <c r="E270" s="18"/>
      <c r="F270" s="19"/>
      <c r="G270" s="19"/>
      <c r="H270" s="19"/>
      <c r="I270" s="19"/>
      <c r="J270" s="19"/>
      <c r="K270" s="19"/>
      <c r="L270" s="20"/>
      <c r="M270" s="20"/>
      <c r="N270" s="20"/>
      <c r="O270" s="20"/>
      <c r="P270" s="20">
        <f t="shared" si="77"/>
        <v>0</v>
      </c>
      <c r="Q270" s="20">
        <f t="shared" si="78"/>
        <v>0</v>
      </c>
      <c r="R270" s="20"/>
      <c r="S270" s="20"/>
      <c r="T270" s="20"/>
      <c r="U270" s="20"/>
      <c r="V270" s="20"/>
      <c r="W270" s="19"/>
      <c r="X270" s="19"/>
      <c r="Y270" s="19"/>
      <c r="Z270" s="19"/>
    </row>
    <row r="271" s="1" customFormat="1" hidden="1" spans="1:26">
      <c r="A271" s="20" t="s">
        <v>162</v>
      </c>
      <c r="B271" s="18"/>
      <c r="C271" s="18"/>
      <c r="D271" s="19"/>
      <c r="E271" s="18"/>
      <c r="F271" s="19"/>
      <c r="G271" s="19"/>
      <c r="H271" s="19"/>
      <c r="I271" s="19"/>
      <c r="J271" s="19"/>
      <c r="K271" s="19"/>
      <c r="L271" s="20"/>
      <c r="M271" s="20"/>
      <c r="N271" s="20"/>
      <c r="O271" s="20"/>
      <c r="P271" s="20">
        <f t="shared" si="77"/>
        <v>0</v>
      </c>
      <c r="Q271" s="20">
        <f t="shared" si="78"/>
        <v>0</v>
      </c>
      <c r="R271" s="20"/>
      <c r="S271" s="20"/>
      <c r="T271" s="20"/>
      <c r="U271" s="20"/>
      <c r="V271" s="20"/>
      <c r="W271" s="19"/>
      <c r="X271" s="19"/>
      <c r="Y271" s="19"/>
      <c r="Z271" s="19"/>
    </row>
    <row r="272" s="1" customFormat="1" ht="25.5" hidden="1" spans="1:26">
      <c r="A272" s="17" t="s">
        <v>97</v>
      </c>
      <c r="B272" s="18"/>
      <c r="C272" s="18"/>
      <c r="D272" s="19"/>
      <c r="E272" s="18"/>
      <c r="F272" s="19">
        <f>SUM(F273:F274)</f>
        <v>0</v>
      </c>
      <c r="G272" s="19"/>
      <c r="H272" s="19"/>
      <c r="I272" s="19"/>
      <c r="J272" s="19"/>
      <c r="K272" s="19"/>
      <c r="L272" s="20"/>
      <c r="M272" s="20"/>
      <c r="N272" s="20"/>
      <c r="O272" s="20"/>
      <c r="P272" s="20">
        <f t="shared" ref="P272:V272" si="94">SUM(P273:P274)</f>
        <v>0</v>
      </c>
      <c r="Q272" s="20">
        <f t="shared" si="94"/>
        <v>0</v>
      </c>
      <c r="R272" s="20">
        <f t="shared" si="94"/>
        <v>0</v>
      </c>
      <c r="S272" s="20">
        <f t="shared" si="94"/>
        <v>0</v>
      </c>
      <c r="T272" s="20">
        <f t="shared" si="94"/>
        <v>0</v>
      </c>
      <c r="U272" s="20">
        <f t="shared" si="94"/>
        <v>0</v>
      </c>
      <c r="V272" s="20">
        <f t="shared" si="94"/>
        <v>0</v>
      </c>
      <c r="W272" s="19"/>
      <c r="X272" s="19"/>
      <c r="Y272" s="19"/>
      <c r="Z272" s="19"/>
    </row>
    <row r="273" s="1" customFormat="1" hidden="1" spans="1:26">
      <c r="A273" s="20">
        <v>1</v>
      </c>
      <c r="B273" s="18"/>
      <c r="C273" s="18"/>
      <c r="D273" s="19"/>
      <c r="E273" s="18"/>
      <c r="F273" s="19"/>
      <c r="G273" s="19"/>
      <c r="H273" s="19"/>
      <c r="I273" s="19"/>
      <c r="J273" s="19"/>
      <c r="K273" s="19"/>
      <c r="L273" s="20"/>
      <c r="M273" s="20"/>
      <c r="N273" s="20"/>
      <c r="O273" s="20"/>
      <c r="P273" s="20">
        <f t="shared" si="77"/>
        <v>0</v>
      </c>
      <c r="Q273" s="20">
        <f t="shared" si="78"/>
        <v>0</v>
      </c>
      <c r="R273" s="20"/>
      <c r="S273" s="20"/>
      <c r="T273" s="20"/>
      <c r="U273" s="20"/>
      <c r="V273" s="20"/>
      <c r="W273" s="19"/>
      <c r="X273" s="19"/>
      <c r="Y273" s="19"/>
      <c r="Z273" s="19"/>
    </row>
    <row r="274" s="1" customFormat="1" hidden="1" spans="1:26">
      <c r="A274" s="20" t="s">
        <v>162</v>
      </c>
      <c r="B274" s="18"/>
      <c r="C274" s="18"/>
      <c r="D274" s="19"/>
      <c r="E274" s="18"/>
      <c r="F274" s="19"/>
      <c r="G274" s="19"/>
      <c r="H274" s="19"/>
      <c r="I274" s="19"/>
      <c r="J274" s="19"/>
      <c r="K274" s="19"/>
      <c r="L274" s="20"/>
      <c r="M274" s="20"/>
      <c r="N274" s="20"/>
      <c r="O274" s="20"/>
      <c r="P274" s="20">
        <f t="shared" si="77"/>
        <v>0</v>
      </c>
      <c r="Q274" s="20">
        <f t="shared" si="78"/>
        <v>0</v>
      </c>
      <c r="R274" s="20"/>
      <c r="S274" s="20"/>
      <c r="T274" s="20"/>
      <c r="U274" s="20"/>
      <c r="V274" s="20"/>
      <c r="W274" s="19"/>
      <c r="X274" s="19"/>
      <c r="Y274" s="19"/>
      <c r="Z274" s="19"/>
    </row>
    <row r="275" s="1" customFormat="1" ht="25.5" hidden="1" spans="1:26">
      <c r="A275" s="17" t="s">
        <v>98</v>
      </c>
      <c r="B275" s="18"/>
      <c r="C275" s="18"/>
      <c r="D275" s="19"/>
      <c r="E275" s="18"/>
      <c r="F275" s="19">
        <f>SUM(F276:F277)</f>
        <v>0</v>
      </c>
      <c r="G275" s="19"/>
      <c r="H275" s="19"/>
      <c r="I275" s="19"/>
      <c r="J275" s="19"/>
      <c r="K275" s="19"/>
      <c r="L275" s="20"/>
      <c r="M275" s="20"/>
      <c r="N275" s="20"/>
      <c r="O275" s="20"/>
      <c r="P275" s="20">
        <f t="shared" ref="P275:V275" si="95">SUM(P276:P277)</f>
        <v>0</v>
      </c>
      <c r="Q275" s="20">
        <f t="shared" si="95"/>
        <v>0</v>
      </c>
      <c r="R275" s="20">
        <f t="shared" si="95"/>
        <v>0</v>
      </c>
      <c r="S275" s="20">
        <f t="shared" si="95"/>
        <v>0</v>
      </c>
      <c r="T275" s="20">
        <f t="shared" si="95"/>
        <v>0</v>
      </c>
      <c r="U275" s="20">
        <f t="shared" si="95"/>
        <v>0</v>
      </c>
      <c r="V275" s="20">
        <f t="shared" si="95"/>
        <v>0</v>
      </c>
      <c r="W275" s="19"/>
      <c r="X275" s="19"/>
      <c r="Y275" s="19"/>
      <c r="Z275" s="19"/>
    </row>
    <row r="276" s="1" customFormat="1" hidden="1" spans="1:26">
      <c r="A276" s="20">
        <v>1</v>
      </c>
      <c r="B276" s="18"/>
      <c r="C276" s="18"/>
      <c r="D276" s="19"/>
      <c r="E276" s="18"/>
      <c r="F276" s="19"/>
      <c r="G276" s="19"/>
      <c r="H276" s="19"/>
      <c r="I276" s="19"/>
      <c r="J276" s="19"/>
      <c r="K276" s="19"/>
      <c r="L276" s="20"/>
      <c r="M276" s="20"/>
      <c r="N276" s="20"/>
      <c r="O276" s="20"/>
      <c r="P276" s="20">
        <f t="shared" si="77"/>
        <v>0</v>
      </c>
      <c r="Q276" s="20">
        <f t="shared" si="78"/>
        <v>0</v>
      </c>
      <c r="R276" s="20"/>
      <c r="S276" s="20"/>
      <c r="T276" s="20"/>
      <c r="U276" s="20"/>
      <c r="V276" s="20"/>
      <c r="W276" s="19"/>
      <c r="X276" s="19"/>
      <c r="Y276" s="19"/>
      <c r="Z276" s="19"/>
    </row>
    <row r="277" s="1" customFormat="1" hidden="1" spans="1:26">
      <c r="A277" s="20" t="s">
        <v>162</v>
      </c>
      <c r="B277" s="18"/>
      <c r="C277" s="18"/>
      <c r="D277" s="19"/>
      <c r="E277" s="18"/>
      <c r="F277" s="19"/>
      <c r="G277" s="19"/>
      <c r="H277" s="19"/>
      <c r="I277" s="19"/>
      <c r="J277" s="19"/>
      <c r="K277" s="19"/>
      <c r="L277" s="20"/>
      <c r="M277" s="20"/>
      <c r="N277" s="20"/>
      <c r="O277" s="20"/>
      <c r="P277" s="20">
        <f t="shared" si="77"/>
        <v>0</v>
      </c>
      <c r="Q277" s="20">
        <f t="shared" si="78"/>
        <v>0</v>
      </c>
      <c r="R277" s="20"/>
      <c r="S277" s="20"/>
      <c r="T277" s="20"/>
      <c r="U277" s="20"/>
      <c r="V277" s="20"/>
      <c r="W277" s="19"/>
      <c r="X277" s="19"/>
      <c r="Y277" s="19"/>
      <c r="Z277" s="19"/>
    </row>
    <row r="278" s="1" customFormat="1" ht="25.5" hidden="1" spans="1:26">
      <c r="A278" s="17" t="s">
        <v>99</v>
      </c>
      <c r="B278" s="18"/>
      <c r="C278" s="18"/>
      <c r="D278" s="19"/>
      <c r="E278" s="18"/>
      <c r="F278" s="19">
        <f>SUM(F279:F280)</f>
        <v>0</v>
      </c>
      <c r="G278" s="19"/>
      <c r="H278" s="19"/>
      <c r="I278" s="19"/>
      <c r="J278" s="19"/>
      <c r="K278" s="19"/>
      <c r="L278" s="20"/>
      <c r="M278" s="20"/>
      <c r="N278" s="20"/>
      <c r="O278" s="20"/>
      <c r="P278" s="20">
        <f t="shared" ref="P278:V278" si="96">SUM(P279:P280)</f>
        <v>0</v>
      </c>
      <c r="Q278" s="20">
        <f t="shared" si="96"/>
        <v>0</v>
      </c>
      <c r="R278" s="20">
        <f t="shared" si="96"/>
        <v>0</v>
      </c>
      <c r="S278" s="20">
        <f t="shared" si="96"/>
        <v>0</v>
      </c>
      <c r="T278" s="20">
        <f t="shared" si="96"/>
        <v>0</v>
      </c>
      <c r="U278" s="20">
        <f t="shared" si="96"/>
        <v>0</v>
      </c>
      <c r="V278" s="20">
        <f t="shared" si="96"/>
        <v>0</v>
      </c>
      <c r="W278" s="19"/>
      <c r="X278" s="19"/>
      <c r="Y278" s="19"/>
      <c r="Z278" s="19"/>
    </row>
    <row r="279" s="1" customFormat="1" hidden="1" spans="1:26">
      <c r="A279" s="20">
        <v>1</v>
      </c>
      <c r="B279" s="18"/>
      <c r="C279" s="18"/>
      <c r="D279" s="19"/>
      <c r="E279" s="18"/>
      <c r="F279" s="19"/>
      <c r="G279" s="19"/>
      <c r="H279" s="19"/>
      <c r="I279" s="19"/>
      <c r="J279" s="19"/>
      <c r="K279" s="19"/>
      <c r="L279" s="20"/>
      <c r="M279" s="20"/>
      <c r="N279" s="20"/>
      <c r="O279" s="20"/>
      <c r="P279" s="20">
        <f t="shared" si="77"/>
        <v>0</v>
      </c>
      <c r="Q279" s="20">
        <f t="shared" si="78"/>
        <v>0</v>
      </c>
      <c r="R279" s="20"/>
      <c r="S279" s="20"/>
      <c r="T279" s="20"/>
      <c r="U279" s="20"/>
      <c r="V279" s="20"/>
      <c r="W279" s="19"/>
      <c r="X279" s="19"/>
      <c r="Y279" s="19"/>
      <c r="Z279" s="19"/>
    </row>
    <row r="280" s="1" customFormat="1" hidden="1" spans="1:26">
      <c r="A280" s="20" t="s">
        <v>162</v>
      </c>
      <c r="B280" s="18"/>
      <c r="C280" s="18"/>
      <c r="D280" s="19"/>
      <c r="E280" s="18"/>
      <c r="F280" s="19"/>
      <c r="G280" s="19"/>
      <c r="H280" s="19"/>
      <c r="I280" s="19"/>
      <c r="J280" s="19"/>
      <c r="K280" s="19"/>
      <c r="L280" s="20"/>
      <c r="M280" s="20"/>
      <c r="N280" s="20"/>
      <c r="O280" s="20"/>
      <c r="P280" s="20">
        <f t="shared" si="77"/>
        <v>0</v>
      </c>
      <c r="Q280" s="20">
        <f t="shared" si="78"/>
        <v>0</v>
      </c>
      <c r="R280" s="20"/>
      <c r="S280" s="20"/>
      <c r="T280" s="20"/>
      <c r="U280" s="20"/>
      <c r="V280" s="20"/>
      <c r="W280" s="19"/>
      <c r="X280" s="19"/>
      <c r="Y280" s="19"/>
      <c r="Z280" s="19"/>
    </row>
    <row r="281" s="1" customFormat="1" ht="38.25" hidden="1" spans="1:26">
      <c r="A281" s="19" t="s">
        <v>100</v>
      </c>
      <c r="B281" s="18"/>
      <c r="C281" s="18"/>
      <c r="D281" s="19"/>
      <c r="E281" s="18"/>
      <c r="F281" s="19">
        <f>F282</f>
        <v>0</v>
      </c>
      <c r="G281" s="19"/>
      <c r="H281" s="19"/>
      <c r="I281" s="19"/>
      <c r="J281" s="19"/>
      <c r="K281" s="19"/>
      <c r="L281" s="20"/>
      <c r="M281" s="20"/>
      <c r="N281" s="20"/>
      <c r="O281" s="20"/>
      <c r="P281" s="20">
        <f t="shared" ref="P281:V281" si="97">P282</f>
        <v>0</v>
      </c>
      <c r="Q281" s="20">
        <f t="shared" si="97"/>
        <v>0</v>
      </c>
      <c r="R281" s="20">
        <f t="shared" si="97"/>
        <v>0</v>
      </c>
      <c r="S281" s="20">
        <f t="shared" si="97"/>
        <v>0</v>
      </c>
      <c r="T281" s="20">
        <f t="shared" si="97"/>
        <v>0</v>
      </c>
      <c r="U281" s="20">
        <f t="shared" si="97"/>
        <v>0</v>
      </c>
      <c r="V281" s="20">
        <f t="shared" si="97"/>
        <v>0</v>
      </c>
      <c r="W281" s="19"/>
      <c r="X281" s="19"/>
      <c r="Y281" s="19"/>
      <c r="Z281" s="19"/>
    </row>
    <row r="282" s="1" customFormat="1" hidden="1" spans="1:26">
      <c r="A282" s="22" t="s">
        <v>101</v>
      </c>
      <c r="B282" s="18"/>
      <c r="C282" s="18"/>
      <c r="D282" s="19"/>
      <c r="E282" s="18"/>
      <c r="F282" s="19">
        <f>F283+F286</f>
        <v>0</v>
      </c>
      <c r="G282" s="19"/>
      <c r="H282" s="19"/>
      <c r="I282" s="19"/>
      <c r="J282" s="19"/>
      <c r="K282" s="19"/>
      <c r="L282" s="20"/>
      <c r="M282" s="20"/>
      <c r="N282" s="20"/>
      <c r="O282" s="20"/>
      <c r="P282" s="20">
        <f t="shared" ref="P282:V282" si="98">P283+P286</f>
        <v>0</v>
      </c>
      <c r="Q282" s="20">
        <f t="shared" si="98"/>
        <v>0</v>
      </c>
      <c r="R282" s="20">
        <f t="shared" si="98"/>
        <v>0</v>
      </c>
      <c r="S282" s="20">
        <f t="shared" si="98"/>
        <v>0</v>
      </c>
      <c r="T282" s="20">
        <f t="shared" si="98"/>
        <v>0</v>
      </c>
      <c r="U282" s="20">
        <f t="shared" si="98"/>
        <v>0</v>
      </c>
      <c r="V282" s="20">
        <f t="shared" si="98"/>
        <v>0</v>
      </c>
      <c r="W282" s="19"/>
      <c r="X282" s="19"/>
      <c r="Y282" s="19"/>
      <c r="Z282" s="19"/>
    </row>
    <row r="283" s="1" customFormat="1" ht="25.5" hidden="1" spans="1:26">
      <c r="A283" s="17" t="s">
        <v>102</v>
      </c>
      <c r="B283" s="18"/>
      <c r="C283" s="18"/>
      <c r="D283" s="19"/>
      <c r="E283" s="18"/>
      <c r="F283" s="19">
        <f>SUM(F284:F285)</f>
        <v>0</v>
      </c>
      <c r="G283" s="19"/>
      <c r="H283" s="19"/>
      <c r="I283" s="19"/>
      <c r="J283" s="19"/>
      <c r="K283" s="19"/>
      <c r="L283" s="20"/>
      <c r="M283" s="20"/>
      <c r="N283" s="20"/>
      <c r="O283" s="20"/>
      <c r="P283" s="20">
        <f t="shared" ref="P283:V283" si="99">SUM(P284:P285)</f>
        <v>0</v>
      </c>
      <c r="Q283" s="20">
        <f t="shared" si="99"/>
        <v>0</v>
      </c>
      <c r="R283" s="20">
        <f t="shared" si="99"/>
        <v>0</v>
      </c>
      <c r="S283" s="20">
        <f t="shared" si="99"/>
        <v>0</v>
      </c>
      <c r="T283" s="20">
        <f t="shared" si="99"/>
        <v>0</v>
      </c>
      <c r="U283" s="20">
        <f t="shared" si="99"/>
        <v>0</v>
      </c>
      <c r="V283" s="20">
        <f t="shared" si="99"/>
        <v>0</v>
      </c>
      <c r="W283" s="19"/>
      <c r="X283" s="19"/>
      <c r="Y283" s="19"/>
      <c r="Z283" s="19"/>
    </row>
    <row r="284" s="1" customFormat="1" hidden="1" spans="1:26">
      <c r="A284" s="20">
        <v>1</v>
      </c>
      <c r="B284" s="18"/>
      <c r="C284" s="18"/>
      <c r="D284" s="19"/>
      <c r="E284" s="18"/>
      <c r="F284" s="19"/>
      <c r="G284" s="19"/>
      <c r="H284" s="19"/>
      <c r="I284" s="19"/>
      <c r="J284" s="19"/>
      <c r="K284" s="19"/>
      <c r="L284" s="20"/>
      <c r="M284" s="20"/>
      <c r="N284" s="20"/>
      <c r="O284" s="20"/>
      <c r="P284" s="20">
        <f t="shared" si="77"/>
        <v>0</v>
      </c>
      <c r="Q284" s="20">
        <f t="shared" si="78"/>
        <v>0</v>
      </c>
      <c r="R284" s="20"/>
      <c r="S284" s="20"/>
      <c r="T284" s="20"/>
      <c r="U284" s="20"/>
      <c r="V284" s="20"/>
      <c r="W284" s="19"/>
      <c r="X284" s="19"/>
      <c r="Y284" s="19"/>
      <c r="Z284" s="19"/>
    </row>
    <row r="285" s="1" customFormat="1" hidden="1" spans="1:26">
      <c r="A285" s="20" t="s">
        <v>162</v>
      </c>
      <c r="B285" s="18"/>
      <c r="C285" s="18"/>
      <c r="D285" s="19"/>
      <c r="E285" s="18"/>
      <c r="F285" s="19"/>
      <c r="G285" s="19"/>
      <c r="H285" s="19"/>
      <c r="I285" s="19"/>
      <c r="J285" s="19"/>
      <c r="K285" s="19"/>
      <c r="L285" s="20"/>
      <c r="M285" s="20"/>
      <c r="N285" s="20"/>
      <c r="O285" s="20"/>
      <c r="P285" s="20">
        <f t="shared" si="77"/>
        <v>0</v>
      </c>
      <c r="Q285" s="20">
        <f t="shared" si="78"/>
        <v>0</v>
      </c>
      <c r="R285" s="20"/>
      <c r="S285" s="20"/>
      <c r="T285" s="20"/>
      <c r="U285" s="20"/>
      <c r="V285" s="20"/>
      <c r="W285" s="19"/>
      <c r="X285" s="19"/>
      <c r="Y285" s="19"/>
      <c r="Z285" s="19"/>
    </row>
    <row r="286" s="1" customFormat="1" ht="38.25" hidden="1" spans="1:26">
      <c r="A286" s="17" t="s">
        <v>103</v>
      </c>
      <c r="B286" s="18"/>
      <c r="C286" s="18"/>
      <c r="D286" s="19"/>
      <c r="E286" s="18"/>
      <c r="F286" s="19">
        <f>SUM(F287:F288)</f>
        <v>0</v>
      </c>
      <c r="G286" s="19"/>
      <c r="H286" s="19"/>
      <c r="I286" s="19"/>
      <c r="J286" s="19"/>
      <c r="K286" s="19"/>
      <c r="L286" s="20"/>
      <c r="M286" s="20"/>
      <c r="N286" s="20"/>
      <c r="O286" s="20"/>
      <c r="P286" s="20">
        <f t="shared" ref="P286:V286" si="100">SUM(P287:P288)</f>
        <v>0</v>
      </c>
      <c r="Q286" s="20">
        <f t="shared" si="100"/>
        <v>0</v>
      </c>
      <c r="R286" s="20">
        <f t="shared" si="100"/>
        <v>0</v>
      </c>
      <c r="S286" s="20">
        <f t="shared" si="100"/>
        <v>0</v>
      </c>
      <c r="T286" s="20">
        <f t="shared" si="100"/>
        <v>0</v>
      </c>
      <c r="U286" s="20">
        <f t="shared" si="100"/>
        <v>0</v>
      </c>
      <c r="V286" s="20">
        <f t="shared" si="100"/>
        <v>0</v>
      </c>
      <c r="W286" s="19"/>
      <c r="X286" s="19"/>
      <c r="Y286" s="19"/>
      <c r="Z286" s="19"/>
    </row>
    <row r="287" s="1" customFormat="1" hidden="1" spans="1:26">
      <c r="A287" s="20">
        <v>1</v>
      </c>
      <c r="B287" s="18"/>
      <c r="C287" s="18"/>
      <c r="D287" s="19"/>
      <c r="E287" s="18"/>
      <c r="F287" s="19"/>
      <c r="G287" s="19"/>
      <c r="H287" s="19"/>
      <c r="I287" s="19"/>
      <c r="J287" s="19"/>
      <c r="K287" s="19"/>
      <c r="L287" s="20"/>
      <c r="M287" s="20"/>
      <c r="N287" s="20"/>
      <c r="O287" s="20"/>
      <c r="P287" s="20">
        <f t="shared" si="77"/>
        <v>0</v>
      </c>
      <c r="Q287" s="20">
        <f t="shared" si="78"/>
        <v>0</v>
      </c>
      <c r="R287" s="20"/>
      <c r="S287" s="20"/>
      <c r="T287" s="20"/>
      <c r="U287" s="20"/>
      <c r="V287" s="20"/>
      <c r="W287" s="19"/>
      <c r="X287" s="19"/>
      <c r="Y287" s="19"/>
      <c r="Z287" s="19"/>
    </row>
    <row r="288" s="1" customFormat="1" hidden="1" spans="1:26">
      <c r="A288" s="20" t="s">
        <v>162</v>
      </c>
      <c r="B288" s="18"/>
      <c r="C288" s="18"/>
      <c r="D288" s="19"/>
      <c r="E288" s="18"/>
      <c r="F288" s="19"/>
      <c r="G288" s="19"/>
      <c r="H288" s="19"/>
      <c r="I288" s="19"/>
      <c r="J288" s="19"/>
      <c r="K288" s="19"/>
      <c r="L288" s="20"/>
      <c r="M288" s="20"/>
      <c r="N288" s="20"/>
      <c r="O288" s="20"/>
      <c r="P288" s="20">
        <f t="shared" si="77"/>
        <v>0</v>
      </c>
      <c r="Q288" s="20">
        <f t="shared" si="78"/>
        <v>0</v>
      </c>
      <c r="R288" s="20"/>
      <c r="S288" s="20"/>
      <c r="T288" s="20"/>
      <c r="U288" s="20"/>
      <c r="V288" s="20"/>
      <c r="W288" s="19"/>
      <c r="X288" s="19"/>
      <c r="Y288" s="19"/>
      <c r="Z288" s="19"/>
    </row>
    <row r="289" s="1" customFormat="1" ht="25.5" spans="1:26">
      <c r="A289" s="19" t="s">
        <v>104</v>
      </c>
      <c r="B289" s="18"/>
      <c r="C289" s="18"/>
      <c r="D289" s="19"/>
      <c r="E289" s="18"/>
      <c r="F289" s="19">
        <f>F290</f>
        <v>1</v>
      </c>
      <c r="G289" s="19"/>
      <c r="H289" s="19"/>
      <c r="I289" s="19"/>
      <c r="J289" s="19"/>
      <c r="K289" s="19"/>
      <c r="L289" s="20"/>
      <c r="M289" s="20"/>
      <c r="N289" s="20"/>
      <c r="O289" s="20"/>
      <c r="P289" s="20">
        <f t="shared" ref="P289:V289" si="101">P290</f>
        <v>251.77</v>
      </c>
      <c r="Q289" s="20">
        <f t="shared" si="101"/>
        <v>251.77</v>
      </c>
      <c r="R289" s="20">
        <f t="shared" si="101"/>
        <v>0</v>
      </c>
      <c r="S289" s="20">
        <f t="shared" si="101"/>
        <v>0</v>
      </c>
      <c r="T289" s="20">
        <f t="shared" si="101"/>
        <v>5</v>
      </c>
      <c r="U289" s="20">
        <f t="shared" si="101"/>
        <v>246.77</v>
      </c>
      <c r="V289" s="20">
        <f t="shared" si="101"/>
        <v>0</v>
      </c>
      <c r="W289" s="19"/>
      <c r="X289" s="19"/>
      <c r="Y289" s="19"/>
      <c r="Z289" s="19"/>
    </row>
    <row r="290" s="2" customFormat="1" ht="25.5" spans="1:26">
      <c r="A290" s="23" t="s">
        <v>105</v>
      </c>
      <c r="B290" s="21"/>
      <c r="C290" s="21"/>
      <c r="D290" s="22"/>
      <c r="E290" s="21"/>
      <c r="F290" s="22">
        <f>F291</f>
        <v>1</v>
      </c>
      <c r="G290" s="22"/>
      <c r="H290" s="22"/>
      <c r="I290" s="22"/>
      <c r="J290" s="22"/>
      <c r="K290" s="22"/>
      <c r="L290" s="34"/>
      <c r="M290" s="34"/>
      <c r="N290" s="34"/>
      <c r="O290" s="34"/>
      <c r="P290" s="34">
        <f t="shared" ref="P290:V290" si="102">P291</f>
        <v>251.77</v>
      </c>
      <c r="Q290" s="34">
        <f t="shared" si="102"/>
        <v>251.77</v>
      </c>
      <c r="R290" s="34">
        <f t="shared" si="102"/>
        <v>0</v>
      </c>
      <c r="S290" s="34">
        <f t="shared" si="102"/>
        <v>0</v>
      </c>
      <c r="T290" s="34">
        <f t="shared" si="102"/>
        <v>5</v>
      </c>
      <c r="U290" s="34">
        <f t="shared" si="102"/>
        <v>246.77</v>
      </c>
      <c r="V290" s="34">
        <f t="shared" si="102"/>
        <v>0</v>
      </c>
      <c r="W290" s="22"/>
      <c r="X290" s="22"/>
      <c r="Y290" s="22"/>
      <c r="Z290" s="22"/>
    </row>
    <row r="291" s="1" customFormat="1" spans="1:26">
      <c r="A291" s="17" t="s">
        <v>106</v>
      </c>
      <c r="B291" s="18"/>
      <c r="C291" s="18"/>
      <c r="D291" s="19"/>
      <c r="E291" s="18"/>
      <c r="F291" s="19">
        <f>SUM(F292:F292)</f>
        <v>1</v>
      </c>
      <c r="G291" s="19"/>
      <c r="H291" s="19"/>
      <c r="I291" s="19"/>
      <c r="J291" s="19"/>
      <c r="K291" s="19"/>
      <c r="L291" s="20"/>
      <c r="M291" s="20"/>
      <c r="N291" s="20"/>
      <c r="O291" s="20"/>
      <c r="P291" s="20">
        <f t="shared" ref="P291:V291" si="103">SUM(P292:P292)</f>
        <v>251.77</v>
      </c>
      <c r="Q291" s="20">
        <f t="shared" si="103"/>
        <v>251.77</v>
      </c>
      <c r="R291" s="20">
        <f t="shared" si="103"/>
        <v>0</v>
      </c>
      <c r="S291" s="20">
        <f t="shared" si="103"/>
        <v>0</v>
      </c>
      <c r="T291" s="20">
        <f t="shared" si="103"/>
        <v>5</v>
      </c>
      <c r="U291" s="20">
        <f t="shared" si="103"/>
        <v>246.77</v>
      </c>
      <c r="V291" s="20">
        <f t="shared" si="103"/>
        <v>0</v>
      </c>
      <c r="W291" s="19"/>
      <c r="X291" s="19"/>
      <c r="Y291" s="19"/>
      <c r="Z291" s="19"/>
    </row>
    <row r="292" ht="38.25" spans="1:26">
      <c r="A292" s="20">
        <v>1</v>
      </c>
      <c r="B292" s="18" t="s">
        <v>496</v>
      </c>
      <c r="C292" s="18" t="s">
        <v>497</v>
      </c>
      <c r="D292" s="28" t="s">
        <v>160</v>
      </c>
      <c r="E292" s="27" t="s">
        <v>498</v>
      </c>
      <c r="F292" s="19">
        <v>1</v>
      </c>
      <c r="G292" s="19" t="s">
        <v>179</v>
      </c>
      <c r="H292" s="19"/>
      <c r="I292" s="19" t="s">
        <v>139</v>
      </c>
      <c r="J292" s="19" t="s">
        <v>139</v>
      </c>
      <c r="K292" s="19" t="s">
        <v>139</v>
      </c>
      <c r="L292" s="20">
        <v>399</v>
      </c>
      <c r="M292" s="20">
        <v>1182</v>
      </c>
      <c r="N292" s="20">
        <v>3837</v>
      </c>
      <c r="O292" s="20">
        <v>12876</v>
      </c>
      <c r="P292" s="20">
        <f>Q292+V292</f>
        <v>251.77</v>
      </c>
      <c r="Q292" s="20">
        <f>SUM(R292:U292)</f>
        <v>251.77</v>
      </c>
      <c r="R292" s="20"/>
      <c r="S292" s="20"/>
      <c r="T292" s="20">
        <v>5</v>
      </c>
      <c r="U292" s="20">
        <v>246.77</v>
      </c>
      <c r="V292" s="20"/>
      <c r="W292" s="19" t="s">
        <v>122</v>
      </c>
      <c r="X292" s="19" t="s">
        <v>140</v>
      </c>
      <c r="Y292" s="19" t="s">
        <v>180</v>
      </c>
      <c r="Z292" s="19"/>
    </row>
  </sheetData>
  <autoFilter ref="A6:Z292">
    <filterColumn colId="5">
      <filters>
        <filter val="1"/>
        <filter val="2"/>
        <filter val="12"/>
        <filter val="3"/>
        <filter val="13"/>
        <filter val="4"/>
        <filter val="5"/>
        <filter val="15"/>
        <filter val="6"/>
        <filter val="17"/>
        <filter val="87"/>
        <filter val="8"/>
        <filter val="9"/>
        <filter val="19"/>
        <filter val="29"/>
        <filter val="59"/>
      </filters>
    </filterColumn>
    <extLst/>
  </autoFilter>
  <mergeCells count="42">
    <mergeCell ref="A2:Z2"/>
    <mergeCell ref="P4:V4"/>
    <mergeCell ref="Q5:U5"/>
    <mergeCell ref="G37:H37"/>
    <mergeCell ref="G44:H44"/>
    <mergeCell ref="G58:H58"/>
    <mergeCell ref="G59:H59"/>
    <mergeCell ref="G74:H74"/>
    <mergeCell ref="G86:H86"/>
    <mergeCell ref="G91:H91"/>
    <mergeCell ref="G115:H115"/>
    <mergeCell ref="G125:H125"/>
    <mergeCell ref="G126:H126"/>
    <mergeCell ref="G127:H127"/>
    <mergeCell ref="G128:H128"/>
    <mergeCell ref="G133:H133"/>
    <mergeCell ref="G153:H153"/>
    <mergeCell ref="G154:H154"/>
    <mergeCell ref="G172:H172"/>
    <mergeCell ref="G176:H176"/>
    <mergeCell ref="G202:H202"/>
    <mergeCell ref="G241:H241"/>
    <mergeCell ref="G250:H250"/>
    <mergeCell ref="G292:H292"/>
    <mergeCell ref="A4:A6"/>
    <mergeCell ref="B4:B6"/>
    <mergeCell ref="C4:C6"/>
    <mergeCell ref="D4:D6"/>
    <mergeCell ref="E4:E6"/>
    <mergeCell ref="F4:F6"/>
    <mergeCell ref="I4:I6"/>
    <mergeCell ref="J4:J6"/>
    <mergeCell ref="K4:K6"/>
    <mergeCell ref="P5:P6"/>
    <mergeCell ref="V5:V6"/>
    <mergeCell ref="W4:W6"/>
    <mergeCell ref="X4:X6"/>
    <mergeCell ref="Y4:Y6"/>
    <mergeCell ref="Z4:Z6"/>
    <mergeCell ref="G4:H5"/>
    <mergeCell ref="L4:M5"/>
    <mergeCell ref="N4:O5"/>
  </mergeCells>
  <printOptions horizontalCentered="1"/>
  <pageMargins left="0.392361111111111" right="0.392361111111111" top="0.392361111111111" bottom="0.392361111111111" header="0" footer="0.195833333333333"/>
  <pageSetup paperSize="8" scale="92" fitToHeight="0" orientation="landscape" useFirstPageNumber="1" horizontalDpi="1200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sxsfpb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fpbcyc</dc:creator>
  <cp:lastModifiedBy>小幸福！</cp:lastModifiedBy>
  <dcterms:created xsi:type="dcterms:W3CDTF">2016-03-02T17:17:00Z</dcterms:created>
  <cp:lastPrinted>2021-06-25T02:10:00Z</cp:lastPrinted>
  <dcterms:modified xsi:type="dcterms:W3CDTF">2025-01-15T02:41:50Z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75A62E74CC354E37AAB272BE45ADA389_13</vt:lpwstr>
  </property>
  <property fmtid="{D5CDD505-2E9C-101B-9397-08002B2CF9AE}" pid="4" name="KSOReadingLayout">
    <vt:bool>true</vt:bool>
  </property>
</Properties>
</file>